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770" yWindow="120" windowWidth="10935" windowHeight="11655" tabRatio="808" activeTab="7"/>
  </bookViews>
  <sheets>
    <sheet name="POPIS DEL" sheetId="1" r:id="rId1"/>
    <sheet name="pripravlj in rušitvena dela" sheetId="2" r:id="rId2"/>
    <sheet name="zidarska dela" sheetId="5" r:id="rId3"/>
    <sheet name="fasaderska dela" sheetId="6" r:id="rId4"/>
    <sheet name="stavbno pohištvo" sheetId="14" r:id="rId5"/>
    <sheet name="krovsko kleparska dela" sheetId="12" r:id="rId6"/>
    <sheet name="mizarska dela" sheetId="9" r:id="rId7"/>
    <sheet name="suhomontažna dela" sheetId="8" r:id="rId8"/>
    <sheet name="kovinarska dela" sheetId="7" r:id="rId9"/>
    <sheet name="slikopleskarska dela" sheetId="11" r:id="rId10"/>
    <sheet name="zaključna dela" sheetId="13" r:id="rId11"/>
    <sheet name="List2" sheetId="16" r:id="rId12"/>
    <sheet name="List1" sheetId="15" r:id="rId13"/>
    <sheet name="List3" sheetId="17" r:id="rId14"/>
  </sheets>
  <definedNames>
    <definedName name="_xlnm.Print_Area" localSheetId="0">'POPIS DEL'!$A$1:$F$84</definedName>
  </definedNames>
  <calcPr calcId="145621"/>
</workbook>
</file>

<file path=xl/calcChain.xml><?xml version="1.0" encoding="utf-8"?>
<calcChain xmlns="http://schemas.openxmlformats.org/spreadsheetml/2006/main">
  <c r="G14" i="7" l="1"/>
  <c r="G15" i="7"/>
  <c r="G13" i="7"/>
  <c r="H20" i="7"/>
  <c r="G20" i="7"/>
  <c r="G36" i="5" l="1"/>
  <c r="G28" i="5"/>
  <c r="G26" i="5"/>
  <c r="G24" i="5"/>
  <c r="G22" i="5"/>
  <c r="G20" i="5"/>
  <c r="G18" i="5"/>
  <c r="G16" i="5"/>
  <c r="G14" i="5"/>
  <c r="G12" i="5"/>
  <c r="G10" i="5"/>
  <c r="G8" i="5"/>
  <c r="G30" i="5"/>
  <c r="G77" i="6"/>
  <c r="H67" i="6"/>
  <c r="G67" i="6"/>
  <c r="F14" i="13" l="1"/>
  <c r="G65" i="6" l="1"/>
  <c r="H17" i="7" l="1"/>
  <c r="G17" i="7"/>
  <c r="H15" i="12" l="1"/>
  <c r="G15" i="12"/>
  <c r="H140" i="14" l="1"/>
  <c r="G140" i="14"/>
  <c r="H30" i="5"/>
  <c r="H22" i="7"/>
  <c r="G22" i="7"/>
  <c r="G73" i="14" l="1"/>
  <c r="H73" i="14"/>
  <c r="G84" i="14"/>
  <c r="H84" i="14"/>
  <c r="G114" i="14"/>
  <c r="H114" i="14"/>
  <c r="G124" i="14"/>
  <c r="H124" i="14"/>
  <c r="G130" i="14"/>
  <c r="H130" i="14"/>
  <c r="G133" i="14"/>
  <c r="H133" i="14"/>
  <c r="G138" i="14"/>
  <c r="H138" i="14"/>
  <c r="H10" i="8"/>
  <c r="G10" i="8"/>
  <c r="G142" i="14" l="1"/>
  <c r="H142" i="14"/>
  <c r="F23" i="1" l="1"/>
  <c r="E23" i="1"/>
  <c r="G20" i="8"/>
  <c r="G24" i="8"/>
  <c r="H20" i="8"/>
  <c r="H24" i="8"/>
  <c r="H11" i="11" l="1"/>
  <c r="G11" i="11"/>
  <c r="H9" i="11"/>
  <c r="G9" i="11"/>
  <c r="I38" i="2" l="1"/>
  <c r="H9" i="2"/>
  <c r="I52" i="2"/>
  <c r="H52" i="2"/>
  <c r="I25" i="2" l="1"/>
  <c r="I26" i="2"/>
  <c r="I24" i="2"/>
  <c r="H24" i="2"/>
  <c r="H25" i="2"/>
  <c r="H26" i="2"/>
  <c r="H7" i="11" l="1"/>
  <c r="H14" i="11" s="1"/>
  <c r="H8" i="9"/>
  <c r="H9" i="9"/>
  <c r="H13" i="9"/>
  <c r="H7" i="9"/>
  <c r="H12" i="8"/>
  <c r="H14" i="8"/>
  <c r="H16" i="8"/>
  <c r="H18" i="8"/>
  <c r="H22" i="8"/>
  <c r="H26" i="8"/>
  <c r="H28" i="8"/>
  <c r="H31" i="8"/>
  <c r="H34" i="8"/>
  <c r="H8" i="8"/>
  <c r="H10" i="7"/>
  <c r="H9" i="12"/>
  <c r="G9" i="12"/>
  <c r="H69" i="6"/>
  <c r="H71" i="6"/>
  <c r="H73" i="6"/>
  <c r="H75" i="6"/>
  <c r="H32" i="6"/>
  <c r="H34" i="6"/>
  <c r="H37" i="6"/>
  <c r="H40" i="6"/>
  <c r="H43" i="6"/>
  <c r="H46" i="6"/>
  <c r="H49" i="6"/>
  <c r="H52" i="6"/>
  <c r="H55" i="6"/>
  <c r="H58" i="6"/>
  <c r="H61" i="6"/>
  <c r="H63" i="6"/>
  <c r="H65" i="6"/>
  <c r="H77" i="6"/>
  <c r="H30" i="6"/>
  <c r="H10" i="5"/>
  <c r="H14" i="5"/>
  <c r="H16" i="5"/>
  <c r="H18" i="5"/>
  <c r="H20" i="5"/>
  <c r="H22" i="5"/>
  <c r="H24" i="5"/>
  <c r="H28" i="5"/>
  <c r="H32" i="5"/>
  <c r="H34" i="5"/>
  <c r="H36" i="5"/>
  <c r="I15" i="2"/>
  <c r="I13" i="2"/>
  <c r="I17" i="2"/>
  <c r="I19" i="2"/>
  <c r="I21" i="2"/>
  <c r="I47" i="2"/>
  <c r="I48" i="2"/>
  <c r="I50" i="2"/>
  <c r="I54" i="2"/>
  <c r="I56" i="2"/>
  <c r="I58" i="2"/>
  <c r="I60" i="2"/>
  <c r="I62" i="2"/>
  <c r="I64" i="2"/>
  <c r="I68" i="2"/>
  <c r="I69" i="2"/>
  <c r="I30" i="2"/>
  <c r="I32" i="2"/>
  <c r="I34" i="2"/>
  <c r="I36" i="2"/>
  <c r="I28" i="2"/>
  <c r="I11" i="2"/>
  <c r="F24" i="1" l="1"/>
  <c r="H36" i="8"/>
  <c r="H15" i="9"/>
  <c r="F22" i="1" s="1"/>
  <c r="H79" i="6"/>
  <c r="F21" i="1" l="1"/>
  <c r="F18" i="1"/>
  <c r="F9" i="13"/>
  <c r="G19" i="12"/>
  <c r="H13" i="12"/>
  <c r="H17" i="12"/>
  <c r="H21" i="12"/>
  <c r="H23" i="12"/>
  <c r="H25" i="12"/>
  <c r="H27" i="12"/>
  <c r="H29" i="12"/>
  <c r="H31" i="12"/>
  <c r="H11" i="12"/>
  <c r="H34" i="12" l="1"/>
  <c r="F19" i="1" s="1"/>
  <c r="G13" i="12"/>
  <c r="G11" i="12"/>
  <c r="G17" i="12" l="1"/>
  <c r="H17" i="2" l="1"/>
  <c r="G31" i="8"/>
  <c r="I44" i="2" l="1"/>
  <c r="I43" i="2"/>
  <c r="I42" i="2"/>
  <c r="I41" i="2"/>
  <c r="I71" i="2" s="1"/>
  <c r="F16" i="1" l="1"/>
  <c r="D43" i="6"/>
  <c r="G43" i="6" s="1"/>
  <c r="D49" i="6"/>
  <c r="D52" i="6"/>
  <c r="D58" i="6"/>
  <c r="D55" i="6"/>
  <c r="D34" i="6"/>
  <c r="D46" i="6"/>
  <c r="D40" i="6"/>
  <c r="D37" i="6"/>
  <c r="G10" i="7" l="1"/>
  <c r="H69" i="2"/>
  <c r="H68" i="2"/>
  <c r="G40" i="6"/>
  <c r="G46" i="6"/>
  <c r="H56" i="2" l="1"/>
  <c r="G28" i="8"/>
  <c r="G26" i="8"/>
  <c r="G34" i="8"/>
  <c r="G14" i="8" l="1"/>
  <c r="G8" i="9"/>
  <c r="G34" i="5"/>
  <c r="G32" i="5"/>
  <c r="H62" i="2"/>
  <c r="F7" i="13" l="1"/>
  <c r="G31" i="12" l="1"/>
  <c r="G29" i="12"/>
  <c r="G27" i="12"/>
  <c r="G25" i="12"/>
  <c r="G23" i="12"/>
  <c r="G21" i="12"/>
  <c r="G34" i="12" l="1"/>
  <c r="E19" i="1" s="1"/>
  <c r="G7" i="11"/>
  <c r="G14" i="11" s="1"/>
  <c r="G13" i="9"/>
  <c r="G9" i="9"/>
  <c r="D9" i="9"/>
  <c r="G7" i="9"/>
  <c r="G22" i="8"/>
  <c r="G18" i="8"/>
  <c r="G16" i="8"/>
  <c r="G12" i="8"/>
  <c r="G8" i="8"/>
  <c r="G75" i="6"/>
  <c r="G73" i="6"/>
  <c r="G71" i="6"/>
  <c r="G69" i="6"/>
  <c r="G63" i="6"/>
  <c r="G61" i="6"/>
  <c r="G58" i="6"/>
  <c r="G55" i="6"/>
  <c r="G52" i="6"/>
  <c r="G49" i="6"/>
  <c r="G37" i="6"/>
  <c r="G34" i="6"/>
  <c r="G32" i="6"/>
  <c r="G30" i="6"/>
  <c r="H64" i="2"/>
  <c r="H60" i="2"/>
  <c r="H58" i="2"/>
  <c r="H54" i="2"/>
  <c r="H50" i="2"/>
  <c r="H48" i="2"/>
  <c r="H47" i="2"/>
  <c r="H21" i="2"/>
  <c r="H44" i="2"/>
  <c r="H43" i="2"/>
  <c r="H42" i="2"/>
  <c r="H41" i="2"/>
  <c r="H19" i="2"/>
  <c r="H36" i="2"/>
  <c r="H34" i="2"/>
  <c r="H32" i="2"/>
  <c r="H30" i="2"/>
  <c r="H28" i="2"/>
  <c r="H11" i="2"/>
  <c r="H15" i="2"/>
  <c r="H13" i="2"/>
  <c r="E24" i="1" l="1"/>
  <c r="G15" i="9"/>
  <c r="E22" i="1" s="1"/>
  <c r="G36" i="8"/>
  <c r="H13" i="7"/>
  <c r="H14" i="7"/>
  <c r="H15" i="7"/>
  <c r="G79" i="6"/>
  <c r="H12" i="5"/>
  <c r="G38" i="5"/>
  <c r="H8" i="5"/>
  <c r="H26" i="5"/>
  <c r="G25" i="7"/>
  <c r="H71" i="2"/>
  <c r="E21" i="1" l="1"/>
  <c r="E20" i="1"/>
  <c r="E18" i="1"/>
  <c r="E17" i="1"/>
  <c r="F26" i="1" s="1"/>
  <c r="E16" i="1"/>
  <c r="H25" i="7"/>
  <c r="H38" i="5"/>
  <c r="E25" i="1" l="1"/>
  <c r="F20" i="1"/>
  <c r="F17" i="1"/>
  <c r="F25" i="1" s="1"/>
  <c r="F29" i="1" s="1"/>
  <c r="F12" i="13" l="1"/>
  <c r="F16" i="13" l="1"/>
  <c r="E27" i="1" l="1"/>
  <c r="E29" i="1" s="1"/>
  <c r="F31" i="1" s="1"/>
  <c r="F32" i="1" l="1"/>
  <c r="F33" i="1" s="1"/>
</calcChain>
</file>

<file path=xl/sharedStrings.xml><?xml version="1.0" encoding="utf-8"?>
<sst xmlns="http://schemas.openxmlformats.org/spreadsheetml/2006/main" count="690" uniqueCount="409">
  <si>
    <t>REKAPITULACIJA</t>
  </si>
  <si>
    <t>1.</t>
  </si>
  <si>
    <t>2.</t>
  </si>
  <si>
    <t>3.</t>
  </si>
  <si>
    <t>6.</t>
  </si>
  <si>
    <t xml:space="preserve"> </t>
  </si>
  <si>
    <t>m2</t>
  </si>
  <si>
    <t>FASADERSKA  DELA SKUPAJ =</t>
  </si>
  <si>
    <t>kos</t>
  </si>
  <si>
    <t>m1</t>
  </si>
  <si>
    <t>Opis dela :</t>
  </si>
  <si>
    <t>Splošni pogoji:</t>
  </si>
  <si>
    <t>Splošni pogoji :</t>
  </si>
  <si>
    <t>V ceni vseh postavk zajeti vsa dela, vse prenose in prevoze na gradbišču, ves osnovni, pomožni, tesnilni in sidrni material po opisih v postavkah in po tehničenem opisu, vse za gotove vgrajene elemente. V cenah je potrebno zajeti tudi eventuelno uporabo odrov.</t>
  </si>
  <si>
    <t>V ceni je potrebno zajeti tudi vsa tesnenja in lepljenja stekel s silikonskimi kiti. Vsi popisi veljajo za gotove vgrajene elemente.</t>
  </si>
  <si>
    <t>4.</t>
  </si>
  <si>
    <t>RUŠITVENA  DELA :</t>
  </si>
  <si>
    <t>Splošna določila in pogoji za rušitvena dela:</t>
  </si>
  <si>
    <t>Izvajalec rušitvenih del mora upoštevati vse varstvene in druge ukrepe, ki so predpisani s standardi in pravilniki.</t>
  </si>
  <si>
    <t>Pri izvajanju del mora izvajalec posvetiti pozornost tudi omejitvi hrupa, glede na trenutne dejavnosti v okolici rušenja.</t>
  </si>
  <si>
    <t>Izvajalec rušitvenih del mora izdelati elaborat varstva pri delu, ki je prilagojen izbrani tehnologiji rušenja in je v skladu z veljavnimi predpisi in standardi.</t>
  </si>
  <si>
    <t>Dela se morajo izvajati po določilih veljavnih tehničnih predpisov in normativov v soglasju z obveznimi standardi.</t>
  </si>
  <si>
    <t>Vgrajeni materiali za vsa dela morajo po kvaliteti ustrezati določilom veljavnih tehničnih predpisov in standardov.</t>
  </si>
  <si>
    <t>V ceni vseh postavk je zajeti vsa dela, ves osnovni in pritrdilni material, vse prenose, vse za gotove vgrajene elemente, točne dimenzije posameznih elementov, stikovanja in sidranja.</t>
  </si>
  <si>
    <t>5.</t>
  </si>
  <si>
    <t>7.</t>
  </si>
  <si>
    <t>8.</t>
  </si>
  <si>
    <t>10.</t>
  </si>
  <si>
    <t>11.</t>
  </si>
  <si>
    <t>12.</t>
  </si>
  <si>
    <t>13.</t>
  </si>
  <si>
    <t>14.</t>
  </si>
  <si>
    <t>15.</t>
  </si>
  <si>
    <t>9.</t>
  </si>
  <si>
    <t>ZIDARSKA DELA</t>
  </si>
  <si>
    <t>FASADERSKA DELA</t>
  </si>
  <si>
    <t>KOVINARSKA DELA</t>
  </si>
  <si>
    <t>SKUPAJ</t>
  </si>
  <si>
    <t>SPLOŠNA DOLOČILA ZA GRADBENO-OBRTNIŠKA TER INSLACIJSKA DELA</t>
  </si>
  <si>
    <t>Ponujene materiale in izvedbe mora potrditi projektant oz. investitor.</t>
  </si>
  <si>
    <t>Pranje površin z visokotlačnim čistilcem kompletne fasade tako, da se odstranijo vsi delci, umazanija in prah.</t>
  </si>
  <si>
    <t xml:space="preserve">Pred začetkom del na fasadi je potrebno temeljito preveriti stanje ometov s pretrkavanjem, omete, ki se luščijo in podvotljena mesta je dopustno odstraniti, omete, ki so trdni,  je potrebno ohraniti. </t>
  </si>
  <si>
    <t>- naprava odrov po opisu v posamezni postavki del s prenosom materiala do mesta vgraditve</t>
  </si>
  <si>
    <t>- naprava predpisanih ograj, sidranja in pritrditev</t>
  </si>
  <si>
    <t>- odstranitev odrov , ruvanje žičnikov, čiščenje in odnos materiala v deponijo ter sortiranje po dimenzijah</t>
  </si>
  <si>
    <t>- dela in ukrepe po določilih veljavnih predpisov varstva pri delu</t>
  </si>
  <si>
    <t>Opis dela:</t>
  </si>
  <si>
    <t>Odri:</t>
  </si>
  <si>
    <t>- premični odri višine do 2 m1 so vključeni v standardih ostalih gradbenih del in se ne obračunavajo posebej.</t>
  </si>
  <si>
    <t>- pred uporabo, enkrat tedensko med uporabo in po daljši prekinitvi del mora vse odre pregledati odgovorna strokovna oseba,</t>
  </si>
  <si>
    <t>- material za napravo odrov mora biti kvaliteten, kar je treba pred vgraditvijo preveriti,</t>
  </si>
  <si>
    <t>Dezinfekcija fasade:dezinfekcijo je potrebno izvesti 2-kratno premazovanje fasadnih površin z razredčenim sredstvon kot npr. ALGICIDOM (ALGICID:voda = 1:5); dela se izvaja po navodilih proizvajalca.</t>
  </si>
  <si>
    <t>- čiščenje prostorov, odrov, izdelkov in delovnih priprav po dovršenem delu.</t>
  </si>
  <si>
    <t>► Pranje fasadnih ploskev z visokotlačnim čistilcem:
Za odstranjevanje slabo oprijetih delcev in umazanije, ter za čiščenje fasadnih ploskev je potrbna uporaba visokotlačnega čistilca z vročo vodo pod tlakom 80 do 100 barov. Po čiščenju je fasado pred nadaljevanjem del potrebno sušiti najmanj 2 dni.</t>
  </si>
  <si>
    <t>► Osnovni premaz na toplotnoizolacijskem sistemu:
Pred izvedbo zaključnega sloja se izvede premaz z univerzalnim osnovnim premazom na osnovi vodne disperzije akrilnih veziv, posebnih dodatkov in kremenčevih polnil. Odtenek osnovnega premaza naj bo enak ali podoben barvi zaključnega ometa. Osnovni premaz podaljša obdelovalni čas ometa (visoka temperatura, zelo vpojne podlage), izboljša oprijem ometov na zelo gladkih podlagah in egalizira podlago (enakomerna vodovpojnost podlage).</t>
  </si>
  <si>
    <t>Izolacije:</t>
  </si>
  <si>
    <t>► Vgradnja osnovnega ometa:
- osnovni omet na izolacijski oblogi se vgrajuje v dveh slojih,
- za nanos spodnjega sloja osnovnega ometa fasadnega sistema: uporabimo lepilmo malto, ki jo nanesemo z ozobljeno nerjavečo jekleno gladilko (globina in širina zob 8 do 10 mm) v deb. 2-3mm, v še svež nanos vtisnemo glavno armaturo – 160 gramsko plastificirano stekleno mrežico (pasove mrežice po širini in dolžini preklapljamo za najmanj 10 cm); sledi sušenje 2 do 3 dni.
- nanos zgornjega sloja osnovnega ometa fasadnega sistema: uporabimo lepilno malto, ki jo nanesemo z nerjavečo jekleno gladilko (uporabimo lahko ozobljeno ali neozobljeno gladilko) v debelini približno 1 mm; sledi sušenje 1 do 2 dni.</t>
  </si>
  <si>
    <t xml:space="preserve">► Materiali za ta dela morajo v pogledu kvalitete ustrezati določilom normativov in splošnih oveznih standardov. </t>
  </si>
  <si>
    <t>► Standardi za fasaderska dela po tem projektu vsebujejo poleg izdelave same po opisu v posameznem standardu še vsa potrebna pomožna dela zlasti :</t>
  </si>
  <si>
    <t>► vse ometane površine morajo biti ravne z enakomerno površinsko obdelavo,</t>
  </si>
  <si>
    <t>Ves izolacijski material mora ustrezati splošnim določilom veljavnih tehničnih predpisov, drugih normativov in obveznih standardov.</t>
  </si>
  <si>
    <t>► Obloga špalet: izolacijske plošče lepimo polnoploskovno.</t>
  </si>
  <si>
    <t>► Na izolacijske plošče lepilno maso nanašamo v prekinjenih pasovih ob robu plošč in dodatno točkasto na 4 do 6 mestih ali v dveh pasovih v sredini. Hrbtna stran plošč mora biti po pritisku plošče na podlago prekrita vsaj 40 % z lepilno maso. Montažo izolacijskih plošč izvajamo v skladu z novodili sistemskega
tehničnega lista v prilogi.</t>
  </si>
  <si>
    <t>► temperatura zraka in podlage naj bo od +5 °C do +35 °C.</t>
  </si>
  <si>
    <t>- vsa pomožna dela po opisu iz točke splošnih določil za tesarska dela.</t>
  </si>
  <si>
    <t>► Vgradnja ojačilnih vogalnikov na špaletnih in vogalnih robovih objekta; vgradnja špaletnih profilov; vgradnja odkapnih profilov; vgradnja dilatacijskih profilov:
- ojačilne vogalnike ter špaletne in odkapne profile utopimo v tanek sloj lepilne malte, ki ga na površino izolacijske obloge nanesemo z ozobljeno nerjavečo jekleno gladilko (globina in širina zob 8 do 10 mm); pri vtiskanju mrežice nanos lepilne malte primerno »razvlečemo«,
- na vertikalnih stikih-notranjih vogalih med poglobljenimi pasovi fasade in izbočenimi deli je obvezno vgraditi PVC vogalnike z mrežico,
- stik osnovnega in zaključnega ometa z okenskimi in vratnimi okvirji vgradimo posebni dilatacijski profil,
- vogale vseh fasadnih odprtin (okna, vrata) pa tudi tistih, v katere vgradimo razne instalacijske in druge omarice, obvezno dodatno diagonalno armiramo. Dodatna armatura so kosi steklene mrežice velikosti 30-50 cm x 50 cm, ki jih vtisnemo v pred tem nanešen, približno 2 mm debel sloj lepilne malte.</t>
  </si>
  <si>
    <t>Po končani gradnji - pred prevzemom del se izdelke pregleda, nastavi okovje, počisti pripire elementov z odpiranjem in odstrani zaščito.</t>
  </si>
  <si>
    <t>KOVINARSKA DELA SKUPAJ =</t>
  </si>
  <si>
    <t>SKUPAJ Z DDV-jem</t>
  </si>
  <si>
    <t>ZIDARSKA DELA SKUPAJ =</t>
  </si>
  <si>
    <t>Za določanje cene po enoti mora ponudnik pregledati projektno dokumentacijo  (detajle, sheme, splošne opise) in upoštevati je vsa morebitna neskladja med popisom del in potrebno izvedbo, neskladja ne morejo biti razlog za uveljavljanje dodatnih zahtevkov ali sprememb cene na enoto in stem celote.</t>
  </si>
  <si>
    <t>►Osnovni premaz pred polaganjem toplotnoizolacijskih plošč :
Nanos emulzije AKRIL EMULZIJA:VODA=1:1, nanos s čopičem, valjčkom ali brizganjem.  Čas sušenja 6 ur.</t>
  </si>
  <si>
    <t>Vsa dela se morajo izvajati dosledno po navodilh proizvajalcev materiala, pred izvedbo del je dostaviti na objekt vso tehnično dokumentacijo, da materiali ustrezajo standardom (tehnične liste materialov, ateste itd)</t>
  </si>
  <si>
    <t>Pri izvedbi fasade je potrebno vključiti predstavnika tehnične službe izbranega dobavitelja materialov, da se z njim uskladijo dela.</t>
  </si>
  <si>
    <t xml:space="preserve">Obvezno je  ločevanje vgrajenih materialov: beton in armiran beton, pločevina, les, steklo, plastika, kovinski izdelki, opeka. Način rušenja je načeloma prepuščen izvajalcu. V ceni morajo biti upoštevani stroški transporta na krajevno deponijo, začasnega in trajnega deponiranja, vključno s plačilom takse na deponiji. </t>
  </si>
  <si>
    <t>Notranje prostore potrebno zaščititi, da se ne praši, po končanih delih očistiti prostore.</t>
  </si>
  <si>
    <t xml:space="preserve">Zaščita objekta od pričetka izvajanja rušitvenih del do dokončanja del: 
V času rušitvenih del ter kasneje do namestitve novih projektiranih gradbenih elementov morajo biti obstoječi deli in prostori objekta (ki se ohranijo oz. ki v času gradnje obratujejo): 
- primerno zaščiteni pred vremenskimi vplivi, pred poškodovanjem in vsakim drugačnim razvrednotenjem ter pred prahom, 
-primerno varovani pred vstopom neželenih oseb, pred odtujitvijo in namernim poškodovanjem lastnine v njih (najmanj do enake stopnje, kot je obstoječe stanje), sočasno pa mora biti zagotovljeno njihovo obratovanje. 
Trajanje in način izvedbe posameznih zaščitnih ukrepov (organizacijski ukrepi, dela, po potrebi dobave ali najemi, začasne vgradnje in demontaže ipd.) je odvisen od tehnologije in dinamike del izvajalca, kadar zadevajo obstoječe uporabnike objekta, mora zanje pridobiti njihovo soglasje.
</t>
  </si>
  <si>
    <t xml:space="preserve">Ne glede na prej navedeno izvajalec mora: 
- zagotoviti neprekinjeno varovanje ali s primernimi začasnimi gradbenimi ukrepi zavarovati lastnino uporabnikov prostorov: v času izvedbe del  v njih oz. v času, ko so zaradi izvedbe del po tej pogodbi (npr. odstranjena okna, vrata ali stene ipd. do ponovne vgradnje projektiranih gradbenih elementov) nezavarovani. Dovoljeno oz. zaželeno je, da izvajalec za izvedbo začasnih gradbenih ukrepov uporabi demontirane elemente s tega objekta.
</t>
  </si>
  <si>
    <t>► Dezinfekcija opranih površin:
Za dezinfekcijo je potrebno izvesti 2-kratno premazovanje fasadnih površin z dezinfekcijskim sredstvom po opisu, razredčenim (dezinfekcijsko sredstvo : voda = 1 : 5); razredčeno dezinfekcijsko sredstvo nanašamo s pleskarskim čopičem ali dolgodlakim pleskarskim valjčkom. Nanos intenzivno vtremo v podlago – še mokrega drgnemo s krtačo z najlonskimi ščetinami, da se premaz speni. Sledi sušenje najmanj 12 ur. Nato površine ponovno premažemo z razredčenim dezinfekcijskim sredstvom (vtiranje premaza v fasadno površino v drugem nanosu ni potrebno). Čas sušenja 12 ur.
Dezinfekcijo izvajamo na vseh površinah, ki so podobnega izgleda zaradi okužbe z zidno plesnijo ali algami.</t>
  </si>
  <si>
    <t>Splošno:</t>
  </si>
  <si>
    <t>Rušitvena dela je potrebno izvajati v skladu z zakonom o varstvu pred hrupom v naravnem in bivalnem okolju Ur. List SRS 15/76 in 29/86, Pravilnikom o maksimalno dovoljeni ravni hrupa za posamezna območja naravnega in bivalnega  okolja ter za bivalne prostore Ur. list SRS 28/80 ter uredbo o hrupu v naravnem življenskem okolju Ur. list RS 48/95. Dela je potrebno izvajati po navodilih statika.</t>
  </si>
  <si>
    <t>KROVSKO-KLEPARSKA DELA</t>
  </si>
  <si>
    <t>KROVSKO-KLEPARSKA DELA SKUPAJ =</t>
  </si>
  <si>
    <t>kompl</t>
  </si>
  <si>
    <t>- Kovinska ograja - vrata igrišče</t>
  </si>
  <si>
    <t xml:space="preserve">Predelava kovinskih ograj in vrat zaradi izvedbe fasade, komplet z vsem potrebnim materialom in pomožnimi delom. </t>
  </si>
  <si>
    <t xml:space="preserve">Prestavitev priklopa odtočne cevi, odtranitev obstoječega kolena, prestavitev kolena za cca 15cm, dobava in montaža novega PVC kolena fi 160mm, naprava novega priklopa do peskolovca, komplet z vsemi pomožnimi in zaključnimi deli.  </t>
  </si>
  <si>
    <t>► Naprava in odstranitev potrebnih fasadnih odrov za izvedbo fasade je vključena v ceno izdelave fasade.</t>
  </si>
  <si>
    <t>MESTNA OBČINA NOVA GORICA</t>
  </si>
  <si>
    <t>Trg E. Kardelja 1</t>
  </si>
  <si>
    <t>5000 Nova Gorica</t>
  </si>
  <si>
    <t>Objekt:  OSNOVNA ŠOLA SOLKAN - TELOVADNICA: Energetska sanacija</t>
  </si>
  <si>
    <t>PRIPRAVLJALNA DELA:</t>
  </si>
  <si>
    <t>- zaščita oken in vrat s pvc folijo za čas izvedbe vseh obnovitvenih del - zunanjost objekta,</t>
  </si>
  <si>
    <t>- zaščita zunanjih površin ter čiščenje po končanih delih.</t>
  </si>
  <si>
    <t>Opomba: V postavke so vključeni vsi varnostni ukrepi in zaščite pri delu in na gradbišču v smislu Zakona o varnosti in zdravju pri delu, izdelava varnostnega načrta za zagotavljanje varnosti in zdravja pri delu na gradbišču in strošek koordinatorja varnostnega inženirja za čas izvajanja del.</t>
  </si>
  <si>
    <t>- ureditev gradbišča z zaščitno ograjo, signalizacija in osvetlitev gradbišča za čas del z izdelavo vseh potrebnih načrtov - elaboratov, nadzorom nad ureditvijo in zavarovanjem gradbišča ter tehničnimi pogoji ter ureditev gradbišča,</t>
  </si>
  <si>
    <t>Strojni in deloma ročni izkop ob objektu, z odmetom materiala na rob izkopa.</t>
  </si>
  <si>
    <t>m3</t>
  </si>
  <si>
    <t>Odvoz gradbenih odpadkov in ruševin je potrebno izvajati v skladu s PRAVILNIKOM O RAVNANJU Z ODPADKI UR. LIST  štev. 84/98,45/00, 20/2001 in 03/03.</t>
  </si>
  <si>
    <t>Dobava in vgrajevanje nearmiranega betona C12/15  v preseke do 0,12 m3/m2/m1, podložni beton v debelini 10cm, komplet z zagladitvijo.</t>
  </si>
  <si>
    <r>
      <t xml:space="preserve">Pri vseh artiklih, kjer je napisano ime proizvajalca je lahko tudi material </t>
    </r>
    <r>
      <rPr>
        <b/>
        <sz val="9"/>
        <rFont val="Century Gothic CE"/>
        <charset val="238"/>
      </rPr>
      <t>drugega proizvajalca, vendar enakih tehničnih karakteristik in lastnosti oz. enakovreden (naveden je le v popisu kot le " npr.")</t>
    </r>
  </si>
  <si>
    <t>Zasip delovne jame ob objektu z gramozom deb. 0-32mm, komplet s komprimiranjem in planiranjem površine.</t>
  </si>
  <si>
    <t>Nakladanje in odvoz odvečnega materiala na prevozno sredstvo, z odvozom na krajevno deponijo.</t>
  </si>
  <si>
    <t>Dobava in polaganje pranih plošč dim. 50x50cm, na armiran cem. estrih debeline 6cm, komplet s fugiranjem.</t>
  </si>
  <si>
    <t>Sestavljena stena SS1, dim. 575x1077cm</t>
  </si>
  <si>
    <t>Sestavljena stena SS2, dim. 582x745cm</t>
  </si>
  <si>
    <t>Sestavljena stena SS3, dim. 582x745cm</t>
  </si>
  <si>
    <t>Sestavljena stena SS4, dim. 582x745cm</t>
  </si>
  <si>
    <t>Planiranje in nabijanje dna izkopa.</t>
  </si>
  <si>
    <t>DDV 22%</t>
  </si>
  <si>
    <t xml:space="preserve">Dobava in montaža odtočnih cevi,  dim. 15x15cm, dobava in montaža objemk prilagojenih za pritrjevanje na novo fasado,  komplet z vsem  pritrdilnim materialom. </t>
  </si>
  <si>
    <t xml:space="preserve">Dobava in montaža žlebov,  r.š. do 45cm, z dobavo in montažo kljuk prilagojenih za pritrjevanje na napušče, komplet z vsem  pritrdilnim materialom. </t>
  </si>
  <si>
    <t>Dobava materiala in izdelava kotlička dim. 15x15cm, komplet z vsemi pomožnimi deli.</t>
  </si>
  <si>
    <t>SUHOMONTAŽNA DELA</t>
  </si>
  <si>
    <t>SUHOMONTAŽNA DELA SKUPAJ =</t>
  </si>
  <si>
    <t>ALUMONTAŽNA DELA</t>
  </si>
  <si>
    <t>NEPREDVIDENO DELO</t>
  </si>
  <si>
    <t>SLIKO PLESKARSKA DELA</t>
  </si>
  <si>
    <t>SLIKO PLESKARSKA DELA SKUPAJ =</t>
  </si>
  <si>
    <t>PRIPRAVLJALNA IN RUŠITVENA DELA</t>
  </si>
  <si>
    <t>Zidarske delovni odri višine do 2,5 m1.</t>
  </si>
  <si>
    <t>Obloga sten z vlaknocementno ploščo, na notranji strani sestavljene fasade, komplet z vsem pritrdilnim materialom ter pomožnimi deli.</t>
  </si>
  <si>
    <t>Sestavljene stene in stavbno pohištvo montirati po smernicah RAL montaže. To pomeni troslojno tesnjenje elementov po obodu:
• zunaj vodotesno, paropropustno;
• fuga med elementom in osnovno gradbeno konstrukcijo napolnjena s toplotno izolativnim materialom;
• notri vodotesno, paronepropustno.</t>
  </si>
  <si>
    <t xml:space="preserve"> - rešetka dim. 50x50cm</t>
  </si>
  <si>
    <t xml:space="preserve"> - rešektka dim. 100x100cm</t>
  </si>
  <si>
    <t>16.</t>
  </si>
  <si>
    <t>17.</t>
  </si>
  <si>
    <t>MIZARSKA DELA</t>
  </si>
  <si>
    <t>MIZARSKA DELA SKUPAJ =</t>
  </si>
  <si>
    <t>Izdelava in montaža nosilne konstrukcije za nove klopi nad obstoječimi radiatorji iz pohištvenih cevi 30/30/2,5mm, konstrukcija je sestavljena iz horizotalnega in vertikalnega profila, varjena, prašno barvana v RAL po izbiri projektanta. Konstrukcija je sidrana v tla in steno.</t>
  </si>
  <si>
    <t>Obloga klopi oz. zaščite radiatorjev.</t>
  </si>
  <si>
    <t xml:space="preserve">Dobava potrebnega materiala z vsemi transporti,  priprava fino skoblanih  macesnovih lepljenih letev s posnetimi robovi, premaz 2x z lak lazuro v mizarski delavnici, nakladanje in transport do mesta vgraditve.
Deske se nevidno  vijačijo na podkonstrukcijo s samoreznimi nerjavečimi vijaki.
Klopi so dolžine 500 cm.
Podkonstrukcija je upoštevana v kovinarskih delih.
</t>
  </si>
  <si>
    <t>Obloga notranjih preklad, špalet in parapetov (police)  z leseno oblogo iz macesna deb. 4cm, komplet z 2x opleskom lak, montažnim materialom ter vsemi pomožnim deli.</t>
  </si>
  <si>
    <r>
      <t>Dobava in polaganje toplotne izolacije iz kamene volne deb. 50mm, toplotna prevodnost minimalno λ</t>
    </r>
    <r>
      <rPr>
        <vertAlign val="subscript"/>
        <sz val="9"/>
        <rFont val="Century Gothic CE"/>
        <charset val="238"/>
      </rPr>
      <t>D</t>
    </r>
    <r>
      <rPr>
        <sz val="9"/>
        <rFont val="Century Gothic CE"/>
        <charset val="238"/>
      </rPr>
      <t>=0,039W/mK, obloga preklad, špalet in parapetov, komplet s sidranjem izolacijskih plošč s poglobljenimi sidri 6kos/m2 (stena SS1).</t>
    </r>
  </si>
  <si>
    <t xml:space="preserve">MIZARSKA DELA </t>
  </si>
  <si>
    <t>Obdelava napuščev - horizontalno zapiranje:
- kovinska podkonstrukcija,
- mavčnovlaknene plošce deb. 12,5 mm kot. npr. FERMACELL plošče.</t>
  </si>
  <si>
    <r>
      <rPr>
        <b/>
        <sz val="9"/>
        <rFont val="Century Gothic CE"/>
        <charset val="238"/>
      </rPr>
      <t xml:space="preserve">Enotne cene morajo vsebovati: </t>
    </r>
    <r>
      <rPr>
        <sz val="9"/>
        <rFont val="Century Gothic CE"/>
        <charset val="238"/>
      </rPr>
      <t xml:space="preserve">
- vse iz splošnih določil za vse vrste del, 
- vsa potrebna dela za varno izvedbo rušitvenih del,
- iznosi iz objekta s takojšnjim čiščenjem vseh ostankov, prenoson na gradbiščno deponijo,
- vsa dela in stroški v zvezi s sortiranjem, ločenim zbiranjem in začasnim deponiranjem odpadkov na gradbiščni deponiji (zahteve so specificirane v teh posebnih določilih), 
- nakladanje in odvoz na stalno deponijo, plačilo vseh taks za odpeljani material,
- vsa dela, material, ukrepe in druge stroške za izpolnitev zahtev glede »zaščite objekta od pričetka izvajanja rušitvenih del do dokončanja del« v teh posebnih določilih, ne glede na trajanje, 
</t>
    </r>
    <r>
      <rPr>
        <b/>
        <sz val="9"/>
        <rFont val="Century Gothic CE"/>
        <charset val="238"/>
      </rPr>
      <t>- pazljivo odstranjevanje oz. odmontiranje (brez poškodovanja) in primerno začasno deponiranje vseh gradbenih elementov, za katere je v popisu del ali drugje v projektni dokumentaciji navedeno, da so za ponovno uporabo</t>
    </r>
    <r>
      <rPr>
        <sz val="9"/>
        <rFont val="Century Gothic CE"/>
        <charset val="238"/>
      </rPr>
      <t xml:space="preserve">, 
-po potrebi zavarovanje (podpiranje, zavetrovanje ipd.) vseh tistih delov objekta ali elementov, ki bodo zaradi rušenja in odstranitev postali nestabilni,
-vse potrebne ukrepe za preprečitev prašenja za zaščito izvajalcev rušitvenih del ter proti emisiji prašnih delcev v okolico (vlaženje med rušenjem, uporaba orodij z direktnim priklopom na sesalnik,…), 
-vsa dela in stroški v zvezi s »posebnimi zahtevami glede izvedbe rušitvenih del« v teh posebnih določilih.
</t>
    </r>
  </si>
  <si>
    <r>
      <rPr>
        <b/>
        <sz val="9"/>
        <rFont val="Century Gothic CE"/>
        <charset val="238"/>
      </rPr>
      <t>Posebne zahteve glede izvedbe rušitvenih del:</t>
    </r>
    <r>
      <rPr>
        <sz val="9"/>
        <rFont val="Century Gothic CE"/>
        <charset val="238"/>
      </rPr>
      <t xml:space="preserve">
 -dovoljena je uporaba samo uporaba ročnih električnih udarnih kladiv (uporaba pnevmatskih kladiv ni dovoljena), 
-utore dimenzij do vključno 40 × 40 mm v obstoječih stenah za instalacije manjši premerov se praviloma izvaja z ročnim rezalnikom kanalov, 
-utore dimenzij nad 40 × 40 mm v obstoječih stenah se praviloma izvaja z obojestranskim zarezom z ročno diamantno rezalko (do 100 mm), vmes oz. nad 100 mm pa se opeka izdolbe z električnimi udarnimi kladivi.</t>
    </r>
  </si>
  <si>
    <t>Horizontalna  hidroizolacija, 1x varilni trak min deb. 3,6mm polno zalepljen z 10 cm preklopom, s predhodnim hladnim bitumenskim premazom. Hidroizolacijski trak z nosilcem iz steklenega voala in s plastomerom modificiranega bitumna. (npr. kot Izotekt V4)</t>
  </si>
  <si>
    <t>Vertilkalna  hidroizolacija, 1x varilni trak min deb. 3,6mm polno zalepljen z 10 cm preklopom, s predhodnim hladnim bitumenskim premazom. Hidroizolacijski trak z nosilcem iz steklenega voala in s plastomerom modificiranega bitumna. (npr. kot Izotekt V4)</t>
  </si>
  <si>
    <t>Izvedba stika horitontalne in vertikalne hidroizolacije, preklop polno zalepljen, komplet z izvedbo zaokrožnice iz cem. malte.</t>
  </si>
  <si>
    <t>Odstranitev obstoječih klopi nad radiatorji, komplet z nosilno konstrukcijo z prenosom na gradbiščno deponijo.</t>
  </si>
  <si>
    <t>Rušenje obstoječega tlaka (beton, prane plošče) ob objektu, komplet s prenosom ruševin na gradbiščno deponijo.</t>
  </si>
  <si>
    <t>Demontaža obstoječe prezračevalne rešetke, s prenosom na gradbiščno deponijo.</t>
  </si>
  <si>
    <t>Priprava površin za polaganje hidroizolacije, odbijanje betonskih stikov, spiranje z vodo pod pritiskom.</t>
  </si>
  <si>
    <t>Odstranjevanje grafitov z visokotlačnim spiranjem.</t>
  </si>
  <si>
    <t>Impregnacija fasade iz fasadne opeke s Silikonsko vodoodbojno impregnacijo KEMAFOB.</t>
  </si>
  <si>
    <t xml:space="preserve">Demontaža dela obstoječe kovinske ograje ob stopnišču pred orodno telovadnico, po končanih delih izvedba novega priključka ograje na novo steno. </t>
  </si>
  <si>
    <t>izvedba prebojev za namene prezračevanja</t>
  </si>
  <si>
    <t>v AB steni deb. 18 oz. 15cm</t>
  </si>
  <si>
    <t xml:space="preserve">v opečni steni oz penobetonu </t>
  </si>
  <si>
    <t>18.</t>
  </si>
  <si>
    <t>19.</t>
  </si>
  <si>
    <t>ZAKLJUČNA DELA</t>
  </si>
  <si>
    <t>št.</t>
  </si>
  <si>
    <t>Opis del</t>
  </si>
  <si>
    <t>količina</t>
  </si>
  <si>
    <t>enota</t>
  </si>
  <si>
    <t>cena/enoto</t>
  </si>
  <si>
    <t>znesek</t>
  </si>
  <si>
    <t>5.1</t>
  </si>
  <si>
    <t>5.2</t>
  </si>
  <si>
    <t>Izdelava varnostnega načrta in koordinacija varstva pri delu</t>
  </si>
  <si>
    <t>5.3</t>
  </si>
  <si>
    <t xml:space="preserve">Izdelava PID tehnične dokumentacije (4 izvodi), komplet s projektom za obratovanje in vzdrževanje </t>
  </si>
  <si>
    <t>5.4</t>
  </si>
  <si>
    <t>%</t>
  </si>
  <si>
    <t>ZAKLJUČNA DELA SKUPAJ:</t>
  </si>
  <si>
    <t>opravljanje nadzora s strani izdelovalca študije požarne varnosti s pregledom in podpisom izkaza</t>
  </si>
  <si>
    <t>V ceni zidarskih del so vključena vsa potrebna pripravljavna dela, vključno z morebitnimi deli na višini, vsi ukrepi varstva pri delu, ukrepi ureditve in zaščite začasnega gradbišča, dobave, zaščite in začasnega skladiščenja materiala.                                                                   Pri izkopih obvestiti nadzor s strani upravljalca energetskih - električnih napeljav!</t>
  </si>
  <si>
    <t>Priprava vsega izolacijskega materiala s prenosom do mesta vgraditve, naprava izolacije po opisu v posameznih standardu vsa pomožna dela po opisu iz splošnih določil za zidarska dela.</t>
  </si>
  <si>
    <r>
      <t xml:space="preserve">Pri ceni prezračevane fasade upoštevati:
- da se s podkonstrukcijo zagotovi zračni kanal med toplotno izolacijo in zaključno fasadno oblogo širine vsaj 30 mm,
- da se v prezračevalni kanal, v spodnjem in zgornjem delu vgradi perforiran profil za prezračevanje 
- vsi detajli vgradnje se izdelajo skladno s proizvajalcem plošč,
- v ceni zajeta dobava materiala in izdelava </t>
    </r>
    <r>
      <rPr>
        <b/>
        <sz val="9"/>
        <rFont val="Century Gothic CE"/>
        <charset val="238"/>
      </rPr>
      <t>kompletnih sestavov</t>
    </r>
    <r>
      <rPr>
        <sz val="9"/>
        <rFont val="Century Gothic CE"/>
        <charset val="238"/>
      </rPr>
      <t xml:space="preserve"> po  detajlih in navodilih proizvajalca.</t>
    </r>
  </si>
  <si>
    <t xml:space="preserve">rezanje štrlečih delov AB do ravnine stebra </t>
  </si>
  <si>
    <t>demontaža vrat v veliko telovadnico dim   komplet s prenosi in odvozi materiala na stalno deponijo.</t>
  </si>
  <si>
    <t>14</t>
  </si>
  <si>
    <t>dobava in pozidava bočnih delov ob oknih v poljih 5-7 s porobetonskomi zidaki deb 15cm (kot npr. YTONG zidne plošče ZP15), s sidranjem v AB nosilne okvirje s pocinkanimi sidri in jeklenimi žičniki ter polivretansko peno v stiku, debeline 1,5cm vsak drugi zidak</t>
  </si>
  <si>
    <t xml:space="preserve"> obloga širine 22 cm </t>
  </si>
  <si>
    <t xml:space="preserve"> obloga širine 28 cm (vrata južna fasada)</t>
  </si>
  <si>
    <t xml:space="preserve"> obloga širine 30 cm </t>
  </si>
  <si>
    <t>Odstranitrev pokrova peskolovca, prilagoditev višine peskolovca,  dobavo in vgradnjo betonskega pokrova velikosti 50x50cm, komplet z vsemi pomožnimi deli.</t>
  </si>
  <si>
    <t>Stiki sten z obstoječimi konstrukcijami se izvedejo s tesnjenimi diletacijskimi profili vse po sistemskih rešitvah in tipskih detajlih proizvajalca!</t>
  </si>
  <si>
    <t>STAVBNO POHIŠTVO</t>
  </si>
  <si>
    <t>ALUMONTAŽNA  DELA - FASADNE STENE in OKNA</t>
  </si>
  <si>
    <t>NOTRANJA VRATA</t>
  </si>
  <si>
    <t>dobava in montaža vrat z vsemi prenosi, materiali, tesnili; mere pred naročilom kontrolirati na objektu!</t>
  </si>
  <si>
    <t>enokrilna vrata v orodno telovadnico  V2, dim 100/210:</t>
  </si>
  <si>
    <t>Dvokrilna vrata v veliko telovadnico  V1, dim 200/210:</t>
  </si>
  <si>
    <t>dvokrilna zvočnoizolativna vrata v strojnico  V3, dim 170/250:</t>
  </si>
  <si>
    <t>STAVBNO POHIŠTVO SKUPAJ =</t>
  </si>
  <si>
    <t xml:space="preserve">Izdelava in montaža novega kovinskega podesta nad stopniščem v orodno telovadnico, vpetega med nosilne obodne stene ter na novo postavljen kovinski steber v liniji predelne stene.                                                                                                                                                                                                                                                               konstrukcija je varjena, prašno barvana v RAL po izbiri projektanta, preko stebra sidrana v tla in v obodne AB stene . Podest je sestavljen iz              </t>
  </si>
  <si>
    <t>kpl</t>
  </si>
  <si>
    <t>ure</t>
  </si>
  <si>
    <t>1 % investicisjke vrednosti</t>
  </si>
  <si>
    <t>Projektantski nadzor 1 % investicisjke vrednosti</t>
  </si>
  <si>
    <t>5,82*7*6,76</t>
  </si>
  <si>
    <t>0,47*1,15*14+1,15*0,6</t>
  </si>
  <si>
    <t>0,4*(1,15+6,76)*8</t>
  </si>
  <si>
    <t>(5,82*7*1,15)+(2*5,82*0,52)</t>
  </si>
  <si>
    <t>5,82*5*2,95</t>
  </si>
  <si>
    <t>20,20+25</t>
  </si>
  <si>
    <t>((0,54*2+0,4)*6+0,54+0,54+0,35+0,4)*7,35 + 23,80</t>
  </si>
  <si>
    <t>((0,54*2+0,4)*6+0,54+0,54+0,35+0,4)*0,8+6</t>
  </si>
  <si>
    <t>0,47*6,66*14+6,66*0,6</t>
  </si>
  <si>
    <t>izdelava tankoslojnega notranjega apneno mavčnega ometa deb 06-1,0cm, pripravljeno za slikanje stene</t>
  </si>
  <si>
    <r>
      <t xml:space="preserve">Dobava in polaganje toplotno izolacijskih plošč EPS F-WO iz ekspandiranega  poliestirena debeline </t>
    </r>
    <r>
      <rPr>
        <b/>
        <sz val="9"/>
        <rFont val="Century Gothic CE"/>
        <charset val="238"/>
      </rPr>
      <t>100mm</t>
    </r>
    <r>
      <rPr>
        <sz val="9"/>
        <rFont val="Century Gothic CE"/>
        <charset val="238"/>
      </rPr>
      <t xml:space="preserve">, lepljenih z lepilno malto kot npr. JUBIZOL  </t>
    </r>
  </si>
  <si>
    <r>
      <t xml:space="preserve">Dobava in polaganje toplotno izolacijskih plošč iz ekspandiranega polistirena kot npr. EPS F-WO deb. </t>
    </r>
    <r>
      <rPr>
        <b/>
        <sz val="9"/>
        <rFont val="Century Gothic CE"/>
        <charset val="238"/>
      </rPr>
      <t>80mm</t>
    </r>
    <r>
      <rPr>
        <sz val="9"/>
        <rFont val="Century Gothic CE"/>
        <charset val="238"/>
      </rPr>
      <t>, lepljen z lepilno malto kot npr. JUBIZOL</t>
    </r>
  </si>
  <si>
    <r>
      <t>Dobava materiala plošč iz EPS F-WO deb.15</t>
    </r>
    <r>
      <rPr>
        <b/>
        <sz val="9"/>
        <rFont val="Century Gothic CE"/>
        <charset val="238"/>
      </rPr>
      <t>0 mm,</t>
    </r>
    <r>
      <rPr>
        <sz val="9"/>
        <rFont val="Century Gothic CE"/>
        <charset val="238"/>
      </rPr>
      <t xml:space="preserve"> toplotna prevodnost minimalno λ</t>
    </r>
    <r>
      <rPr>
        <vertAlign val="subscript"/>
        <sz val="9"/>
        <rFont val="Century Gothic CE"/>
        <charset val="238"/>
      </rPr>
      <t>D</t>
    </r>
    <r>
      <rPr>
        <sz val="9"/>
        <rFont val="Century Gothic CE"/>
        <charset val="238"/>
      </rPr>
      <t xml:space="preserve">=0,039 W/mK, obloga sten, komplet z lepljenjem   lepljenih z lepilno malto kot npr. JUBIZOL  , s sidranjem izolacijskih plošč z poglobljenimi sidri 6kos/m2. </t>
    </r>
  </si>
  <si>
    <r>
      <t>Dobava materiala plošč iz kamene volne deb.</t>
    </r>
    <r>
      <rPr>
        <b/>
        <sz val="9"/>
        <rFont val="Century Gothic CE"/>
        <charset val="238"/>
      </rPr>
      <t>150 mm,</t>
    </r>
    <r>
      <rPr>
        <sz val="9"/>
        <rFont val="Century Gothic CE"/>
        <charset val="238"/>
      </rPr>
      <t xml:space="preserve"> obloga sten, komplet z lepljenjem z lepilno malto kot npr. JUBIZOL, s sidranjem izolacijskih plošč z poglobljenimi sidri 6kos/m2.</t>
    </r>
  </si>
  <si>
    <r>
      <t xml:space="preserve">Dobava in polaganje toplotno izolacijskih plošč XPS iz ekstrudiranega poliestirena debeline </t>
    </r>
    <r>
      <rPr>
        <b/>
        <sz val="9"/>
        <rFont val="Century Gothic CE"/>
        <charset val="238"/>
      </rPr>
      <t>50mm</t>
    </r>
    <r>
      <rPr>
        <sz val="9"/>
        <rFont val="Century Gothic CE"/>
        <charset val="238"/>
      </rPr>
      <t>, obloga čelnega roba lamel in napušča. Plošče lepljene z lepilno malto kot npr. JUBIZOL, komplet s sidranjem plošč 6kos/m2.  
Izolacijske plošče kot. npr. FIBRANxps ETICS GF.</t>
    </r>
  </si>
  <si>
    <r>
      <t xml:space="preserve">Dobava in polaganje toplotno izolacijskih plošč XPS iz ekstrudiranega poliestirena debeline </t>
    </r>
    <r>
      <rPr>
        <b/>
        <sz val="9"/>
        <rFont val="Century Gothic CE"/>
        <charset val="238"/>
      </rPr>
      <t>160mm</t>
    </r>
    <r>
      <rPr>
        <sz val="9"/>
        <rFont val="Century Gothic CE"/>
        <charset val="238"/>
      </rPr>
      <t>, lepljenih z lepilno malto kot npr. JUBIZOL, Izolacijske plošče kot. npr. FIBRANxps ETICS GF.</t>
    </r>
  </si>
  <si>
    <r>
      <t xml:space="preserve">Dobava in polaganje toplotno izolacijskih plošč XPS iz ekstrudiranega poliestirena debeline </t>
    </r>
    <r>
      <rPr>
        <b/>
        <sz val="9"/>
        <rFont val="Century Gothic CE"/>
        <charset val="238"/>
      </rPr>
      <t>50mm</t>
    </r>
    <r>
      <rPr>
        <sz val="9"/>
        <rFont val="Century Gothic CE"/>
        <charset val="238"/>
      </rPr>
      <t>,</t>
    </r>
    <r>
      <rPr>
        <sz val="9"/>
        <color rgb="FFFF0000"/>
        <rFont val="Century Gothic CE"/>
        <charset val="238"/>
      </rPr>
      <t xml:space="preserve"> </t>
    </r>
    <r>
      <rPr>
        <sz val="9"/>
        <rFont val="Century Gothic CE"/>
        <charset val="238"/>
      </rPr>
      <t xml:space="preserve"> lepljenih z lepilno malto kot npr. JUBIZOL , Izolacijske plošče kot. npr. FIBRANxps ETICS GF.</t>
    </r>
  </si>
  <si>
    <r>
      <rPr>
        <sz val="9"/>
        <rFont val="Century Gothic CE"/>
        <charset val="238"/>
      </rPr>
      <t>Dobava in polaganje toplotno izolacijskih plošč iz ekstrudiranega polistirena kot npr. XPS deb.</t>
    </r>
    <r>
      <rPr>
        <b/>
        <sz val="9"/>
        <rFont val="Century Gothic CE"/>
        <charset val="238"/>
      </rPr>
      <t xml:space="preserve"> 80</t>
    </r>
    <r>
      <rPr>
        <sz val="9"/>
        <rFont val="Century Gothic CE"/>
        <charset val="238"/>
      </rPr>
      <t>mm,</t>
    </r>
    <r>
      <rPr>
        <sz val="9"/>
        <color rgb="FFFF0000"/>
        <rFont val="Century Gothic CE"/>
        <charset val="238"/>
      </rPr>
      <t xml:space="preserve">  </t>
    </r>
    <r>
      <rPr>
        <sz val="9"/>
        <rFont val="Century Gothic CE"/>
        <charset val="238"/>
      </rPr>
      <t>lepljenih z lepilno malto kot npr. JUBIZOL,  Izolacijske plošče kot. npr. FIBRANxps ETICS GF.</t>
    </r>
  </si>
  <si>
    <t>► Zaključni tankoslojni dekorativni omet: 
Za izdelavo zaključnega dekorativnega glajenega ometa uporabimo silikonski omet granulacije 1,5 mm, izdelan na osnovi silikonskih smol
Podlaga naj bo rahlo hrapava, trdna, suha in čista, brez slabo vezanih delcev, prahu, mastnih oblog in druge umazanije. 
Čas sušenja 1 teden.</t>
  </si>
  <si>
    <r>
      <t>►</t>
    </r>
    <r>
      <rPr>
        <b/>
        <sz val="9"/>
        <rFont val="Century Gothic CE"/>
        <charset val="238"/>
      </rPr>
      <t xml:space="preserve"> Sidranje</t>
    </r>
    <r>
      <rPr>
        <sz val="9"/>
        <rFont val="Century Gothic CE"/>
        <charset val="238"/>
      </rPr>
      <t xml:space="preserve"> izolacijskih plošč:
- sidranje izvajamo 2 dni po lepljenju. Sidra naj segajo skozi izolacijo vsaj 2,5 cm v armirano betonsko podlago, luknje za sidra naj bodo še dva centimetra globlje. Kadar pa je podlaga klasičen zid opeke pa morajo sidra segati vsaj 5 cm v opeko, luknje za sidra naj bodo še dva centimetra globlje, uporabi naj se poglobljena sidra; utore zapolnimo z ~2cm debelimi »pokrovčki« iz stiroporja
- potrebno število sider za vgradnjo je min 6 sider/m2.</t>
    </r>
  </si>
  <si>
    <t>Pred izvedbo naj se izvajalec s projektantom posvetuje glede morebitnih nejasnosti in glede končnega izgleda in obdelav. Za vsa dela jenato  izvajalec del dolžan izdelati delavniške načrte, ki jih potrdi projektant. Vse mere je preveriti na licu mesta. V ceni je zajeti vse eventuelne potrebne slepe okvirje. Pri izdelavi ponudbe pregledati sheme.</t>
  </si>
  <si>
    <t xml:space="preserve">dobava in montaža dvokrilnih polnih suhomontažnih kasetiranih zvočnoizolativnih vrat  z giljotino (v kolikor ta ne zadošča zahtevi - izvesti prag za namene doseganja zvočne izolativnosti 56dcb), cilindrična ključavnica, </t>
  </si>
  <si>
    <t>Dobava in izdelava vlaknocementnega  prezračevanega trodelnega slemena sestavljenega iz slemenske polkrožne kape in slemenskega priključka za valovite plošče ter slemenskim zaključkom skladno z navodili proizvajalca kritine (kot npr. trodelni slemenjak Esala Anhovo), komplet z vsemi pomožnimi deli, nosilno podkonstrukcijo  in pritrdilnim materialom.</t>
  </si>
  <si>
    <t>Dobava in pritrjevanje sekundarne zaščite - paropropustne, vodoodbojne folije stiki lepljeni, kot npr: knauf Insulation LDS VF 0,04, komplet z vsemi pomožnimi deli in pritrdilnim materialom.</t>
  </si>
  <si>
    <t>upravičeni stroški</t>
  </si>
  <si>
    <t>neupravičeni stroški</t>
  </si>
  <si>
    <t>količine   -upravičeno</t>
  </si>
  <si>
    <t>količine  neupravičene</t>
  </si>
  <si>
    <t>cena na enoto</t>
  </si>
  <si>
    <t>Demontaža pločevinaste obloge napuščev, komplet s prenosom na gradbiščno  in odvoz na stalno deponijo.</t>
  </si>
  <si>
    <t>Demontaža strelovoda, komplet s prenosom na gradbiščno  in odvoz na stalno deponijo.</t>
  </si>
  <si>
    <t>Demontaža slemenskih elementov valovite vlaknocementne kritine</t>
  </si>
  <si>
    <t>Demontaža strešnih oken (lexana) telovadnice, komplet s prenosom na gradbiščno deponijo  in odvoz na stalno deponijo.</t>
  </si>
  <si>
    <r>
      <t>Izdelava kovinskega pomožnega delovnega odra za izvedbo novega stropa - akustične obloge, višine  od 7,5 do 11,0 m, z napravo odra, odstranitvijo, z vsemi pomožnimi deli, z vso amortizacijo.</t>
    </r>
    <r>
      <rPr>
        <b/>
        <sz val="9"/>
        <rFont val="Century Gothic CE"/>
        <charset val="238"/>
      </rPr>
      <t xml:space="preserve"> Vključiti zaščito tal telovadnice pred poškodbami!</t>
    </r>
  </si>
  <si>
    <t>Demontaža obstoječe kovinske ograje pazljivo, komplet s stebrički, s prenosom na skladišče na gradbišču, po končanih delih ponovna montaža, dobava in montaža novih sidernih ploščic za montažo na toplotno izolirano fasado, prilagoditev širine z novo toplotno izolacijo, komplet z vsemi potrebnimi deli in materialom ter finalnim opleskom. (zahodna ograja)</t>
  </si>
  <si>
    <t>Izdelava kovinskega cevnega odra, višine do 20m, z napravo odra, odstranitvijo, z vsemi dostopi na odre in zaščitnimi ter lovilnimi odri; za gradbena, obrtna in fasaderska dela, z vso amortizacijo odra, ter z vso zaščito in potrebnimi pripomočki za dela na višini, vključiti vse varnostne načrte</t>
  </si>
  <si>
    <t>Odstranitev kopilita, pazljivo s ščitenjem opreme in varovanjem pred možnim razbitjem kosov, stena med stopniščem in orodno telovadnico, spodnji rob kopilita na višini 2m, višina kopilita cca 3m; komplet s prenosi in odvozi materiala na stalno deponijo. (za namene izvedbe prostora za postavitev klimatov za prezračevanje)</t>
  </si>
  <si>
    <t>odstranitev montažne stene z vrati ob stopnišču pred orodno telovadnico, višine 2m, kombinacija les, kovina, komplet s prenosi in odvozi materiala na stalno deponijo. (potrebno izvesti zaradi izvedbe prostora za postavitev klimatov za prezračevanje)</t>
  </si>
  <si>
    <t>odstranitev vrat in stenske omare v steni strojnice, komplet s prenosi in odvozi materiala na stalno deponijo. (potrebno izvesti zaradi izvedbe prostora za postavitev klimatov za prezračevanje)</t>
  </si>
  <si>
    <t>rušenje dela zidu za pripravo nove vratne odprtine  ter rušenjem dela zidu pod AB nosilcem med strojnico in stopniščem (do spodnjega roba nosilca - višina cca 4.6m od tal telovadnice), material - predvidoma porobeton,  komplet s prenosi in odvozi materiala na stalno deponijo. (potrebno izvesti zaradi izvedbe prostora za postavitev klimatov za prezračevanje)</t>
  </si>
  <si>
    <t>Čiščenje objekta med izvajanjem del (1x tlorisna površina)</t>
  </si>
  <si>
    <t xml:space="preserve">Obdelava vidnih betonskih poršin (nosilci, napušč):
- akrilni premaz;
- izravnava poroznih površin z JUBIZOL lepilno malto v debelini 3-5 mm zaglajene površine;
- 2 kratno kitanje z mavčnim kitom (na robove se vstavi stekleno mrežico) in 2 kratno brušenje.
</t>
  </si>
  <si>
    <t>Dobava in montaža odkapne obrobe, r.š. do 12cm, obroba se montira pod  rob strešne kritine, žlebovi.</t>
  </si>
  <si>
    <t>Dvakratno kitanje in slikanje notranjih površin sten z  disperzijsko barvo za bolj obremenjene notranje stenske in stropne površine, dobro pokrivno, z vsemi preddeli, transporti in potrebnim materialom.</t>
  </si>
  <si>
    <t>- velika telovadnica dim. hor/ver profil = 550/750-7 kos</t>
  </si>
  <si>
    <t>- orodna telovadnica dim. hor/ver profil = 550/450-7 kos</t>
  </si>
  <si>
    <t>- mala telovadnica (trim) dim. hor/ver profil = 450/450-7 kos</t>
  </si>
  <si>
    <t>SKUPAJ UPRAVIČENI in NEOPRAVIČENI STR.</t>
  </si>
  <si>
    <t>Demontaža obstoječih primarnih cca 10/10 (?)cm (v kolikor so v slabem stanju)  in sekundarnih 8/5 (?)cm letev ter odvoz na stalno deponijo</t>
  </si>
  <si>
    <t>Odstranitev obstoječe dotrajane izolacije tervol, predvidoma d=10cm,  komplet z odvozom na stalno deponijo in plačilom vseh pristojbin</t>
  </si>
  <si>
    <t>20.</t>
  </si>
  <si>
    <t>21.</t>
  </si>
  <si>
    <t>22.</t>
  </si>
  <si>
    <t>23.</t>
  </si>
  <si>
    <t>demontaža obstoječega kovinskega stropa v trim kabinetu, s  predhodno demontažo svetil, komplet z nosilno podkonstrukcijo s prenosom na gradbiščno deponijo.</t>
  </si>
  <si>
    <r>
      <t xml:space="preserve">Dobava in polaganje toplotno izolacijskih plošč XPS iz ekstrudiranega poliestirena debeline </t>
    </r>
    <r>
      <rPr>
        <b/>
        <sz val="9"/>
        <rFont val="Century Gothic CE"/>
        <charset val="238"/>
      </rPr>
      <t>100mm</t>
    </r>
    <r>
      <rPr>
        <sz val="9"/>
        <rFont val="Century Gothic CE"/>
        <charset val="238"/>
      </rPr>
      <t>,</t>
    </r>
    <r>
      <rPr>
        <sz val="9"/>
        <color rgb="FFFF0000"/>
        <rFont val="Century Gothic CE"/>
        <charset val="238"/>
      </rPr>
      <t xml:space="preserve">  </t>
    </r>
    <r>
      <rPr>
        <sz val="9"/>
        <rFont val="Century Gothic CE"/>
        <charset val="238"/>
      </rPr>
      <t>lepljenih z lepilno malto kot npr. JUBIZOL Izolacijske plošče kot. npr. FIBRANxps ETICS GF.</t>
    </r>
  </si>
  <si>
    <t>Demontaža sestavljenih fasadnih sten telovadnice, s stavbnim pohištvom, komplet s prenosom na gradbiščno deponijo.</t>
  </si>
  <si>
    <t>24.</t>
  </si>
  <si>
    <t>V primeru dvoma je potrebno pridobiti pisno tolmačenje projektanta in nadzora.</t>
  </si>
  <si>
    <t>Projekt PZI in elaborati so sestavni del vsebin  popisa in jih je potrebno upoštevati.</t>
  </si>
  <si>
    <t>Upoštevati tudi vse morebiti potrebne izredne prevoze z vso potrebno logistiko,  demontažami, prekladanjem, skladiščenjem.</t>
  </si>
  <si>
    <t>OPOMBA:   vsa morebitna pripravljalna in zaključna dela, ki niso predmet popisa, je potrebno zajeti v enotah mere, ker se naknadno ne bodo priznavala. V ceno je potrebno vključiti vse prevoze in odvoze skupno  s stroški deponij in plačilom vseh potrebnih pristojbin.</t>
  </si>
  <si>
    <t>8.1</t>
  </si>
  <si>
    <t>8.2</t>
  </si>
  <si>
    <t>8.3</t>
  </si>
  <si>
    <t xml:space="preserve"> 15.1</t>
  </si>
  <si>
    <t xml:space="preserve"> 15.2</t>
  </si>
  <si>
    <t xml:space="preserve"> 15.3</t>
  </si>
  <si>
    <t xml:space="preserve"> 15.4</t>
  </si>
  <si>
    <t>25.1</t>
  </si>
  <si>
    <t>25.2</t>
  </si>
  <si>
    <t>25.</t>
  </si>
  <si>
    <t>Priprava sheme gradbišča in skladno z njo ureditev gradbišča z zaščito z gradbiščno ograjo, višine 2m,  postavitev gradbiščnih kontejnerjev, lop za hrambo orodja, materiala, začasnih deponij; s postavitvijo gradbiščne table skladno z ZGO določili</t>
  </si>
  <si>
    <t>Dobava in izvedba lesene podkonstrukcije iz lesenih moralov in letev iz smrekovega lesa, zaščitenih s protiinsekticidnnim in antifungicidnim premazom - min 2 roki, pritrjenih z vijaki , skladno s tehnično dokumentacijo  valovitih strešnih plošč (kot npr. Esal Anhovo), komplet z vsemi pomožnimi deli in pritrdilnim materialom.                                                                                               - horizontalne letve dim. 10x12cm osni razdalji 60cm, položene med toplotno izolacijo, vijačene v  strešno ploščo,
- horizontalne letve dim. 5x5cm na osni razdalji 60cm, položene na sekundarno kritino,
- vertikalne letve dim. 5x5cm na osni razdalji 50cm, podkonstrukcija za strešne plošče.</t>
  </si>
  <si>
    <t>Dobava in montaža čelne obrobe, r.š. do 80 cm, komplet z ojačitvenim profilom, pritrdilnim materialom, z ustreznim penastim protivetrnim polnilom.</t>
  </si>
  <si>
    <t xml:space="preserve">10. </t>
  </si>
  <si>
    <t>Pri izvedbi je potrebno upoštevati zahteve, ki izhajajo iz študije požarne varnosti!</t>
  </si>
  <si>
    <t>popravilo odkrušenih delov in slikanje notranjih površin stropa z  barvo za beton, dobro pokrivno, z vsemi preddeli, odri, transporti in potrebnim materialom .</t>
  </si>
  <si>
    <t>Dvakratno kitanje in slikanje mavčnih sten z  disperzijsko barvo za bolj obremenjene notranje stenske in stropne površine, dobro pokrivno, z vsemi preddeli, transporti in potrebnim materialom.</t>
  </si>
  <si>
    <t>Izdelava, dobava in montaža ALU elementov stavbnega pohištva.
Pri izvedbi upoštevati vse veljavne standarde in predpise ter gradbeno fizikalne zahteve po elaboratu gradbene fizike za navdeni projekt:
- PURES 2010
- Pravilnik o zaščiti stavb pred vlago
- Pravilnik o bistvenih zahtevah za gradbene objekte, ki jih je treba upoštevati pri določitvi lastnosti  gradbenih proizvodov
- Pravilnik o potrjevanju skladnosti in označevanju  gradbenih proizvodov
- Zakon o gradbenih proizvodih
Vsi elementi stavbnega pohištva morajo biti opremljeni s CE oznako ali Slovenskim tehničnim soglasjem ali drugo ustrezno veljavno listino.
Gradbeno - fizikalne zahteve za zunanje elemente stavbnega pohištva:
- toplotna prevodnost okna Uw ≤ 0,9 W/m2K
- toplotna prevodnost vrata Ud ≤ 1,3 W/m2K
- zrakotesnost po EN 12207 - razred 4 (okna), razred 2 (vrata)
- vodotesnost po EN 12208 - razred 9a (okna), razred 5a (vrata)
- montaža po RAL smernicah montaže
Predvideni sistemi za izvedbo elementov stavbnega pohištva skupaj s sistemskimi lastnostmi so navadeni v nadaljevanju. Ponudnik lahko ponudi enakovreden sistem, kar mora dokazati z ustrezno dokumentacijo pred pričetkom izvedbe del, ki jo potrdi odgovorni projektant.</t>
  </si>
  <si>
    <t>Schüco AWS 75.SI+
Visoko toplotno izoliran sistem za fiksne zasteklitve, okna in balkonska vrata; SI (Super Insulation); osnovna globina podboja 75mm, globina krila 85mm.
Toplotno-izolacijske letvice s tremi velikimi komorami oblikujejo pripiro za koekstrudirano srednje tesnilo z dvema komorama, ki je zapolnjeno s penastim jedrom. Priključek srednjega tesnila na izolacijsko letvico v področju izolacijske cone je izveden z zatičem.
Utor za steklo je izoliran s posebnimi sistemskimi profili iz penaste mase, ki obdajajo zunanji rob izolacijskega stekla. Prezračevanje tega roba je izvedeno in zagotovljeno z utori po dolžini izolacijskega profila in z uporabo posebnih sistemskih podložk.
Odpiranja - Schüco SimplySmart AvanTec sistemsko nevidno okovje. Odpiranja na krilo, na ventus ali kombinirano odpiranje.
Možnost izvedbe balkonskih vrat s sistemskim nizkim pragom višine 20 mm za neoviran prehod. pred elementi z nizkim pragom mora biti izvedena kanaleta!
Zaključki na gradbeni element morajo biti izvedeni po RAL smernicah montaže - znotraj paronepropustni, zunaj paropropustni, vodotesni.</t>
  </si>
  <si>
    <t>Toplotna izolativnost fasade glede na tip vgrajenega stekla</t>
  </si>
  <si>
    <t>Uw [W/m2K]_x000D_
glede na material distančnika stekla</t>
  </si>
  <si>
    <t>Schüco 
AWS 75.SI+</t>
  </si>
  <si>
    <t>Ug
[W/m2K]</t>
  </si>
  <si>
    <t>Tip</t>
  </si>
  <si>
    <t>inox</t>
  </si>
  <si>
    <t>TPS</t>
  </si>
  <si>
    <t>Navedene vrednosti veljajo za standardni element - enokrilno okno 1230x1480mm s pogledno širino profilov 107mm</t>
  </si>
  <si>
    <t>Schüco AWS 75.SI - testi in standardi</t>
  </si>
  <si>
    <t>Toplotna izolativnost po EN ISO 10077-2</t>
  </si>
  <si>
    <t>Uf = 0,9...1,6 W/m2K</t>
  </si>
  <si>
    <t>Zvočna izolativnost po EN ISO 140-3</t>
  </si>
  <si>
    <t>do 48dB</t>
  </si>
  <si>
    <t>Protvlomni razred po ENV 1627</t>
  </si>
  <si>
    <t>do RC3</t>
  </si>
  <si>
    <t>Zrakotesnost po EN 12207</t>
  </si>
  <si>
    <t>razred 4</t>
  </si>
  <si>
    <t>Vodotesnost po EN 12208</t>
  </si>
  <si>
    <t>razred 9a</t>
  </si>
  <si>
    <t>Odpornost na udarni veter EN 12210</t>
  </si>
  <si>
    <t>razred C5/B5</t>
  </si>
  <si>
    <t>Mehanske lastnosti po EN 13115</t>
  </si>
  <si>
    <t>Mehanska trajnost po EN 12400</t>
  </si>
  <si>
    <t>razred 3</t>
  </si>
  <si>
    <t xml:space="preserve">Schüco FW 50+.SI
Samonosilna, toplotno izolirana fasadna konstrukcija iz stebrov in prečk. Vidna širina stebrov in prečk znaša 50 mm.
Osnovni profili pravokotne oblike, globina po statičnih zahtevah - vertikale od 50 do 250mm, horizontale od 6 do 180mm.
Oblika in globina pokrivnih profilov po katalogu .
Konstrukcija v  izvedbi SI - visokoizolativni sistem (SI - Super Insulation), ki omogoča faktor toplotne prevodnosti konstrukcije Uf do 0,7 W/m²K (z upoštevanjem faktorja vijačnih zvez) - SI izolator posebne oblike za preprečevanje kroženja zraka v steklitvenem prostoru, steklitvena letvica v PVC ali ALU izvedbi z reflektivno površino na notranji strani za zmanjšanje toplotnih izgub zaradi radiacije.
Zaključki na gradbeni element morajo biti izvedeni po RAL smernicah montaže - znotraj paronepropustni, zunaj paropropustni, vodotesni.
</t>
  </si>
  <si>
    <t>Ucw [W/m2K]_x000D_
glede na material distančnika stekla</t>
  </si>
  <si>
    <t xml:space="preserve">Schüco 
FW 50+.SI </t>
  </si>
  <si>
    <t>alu</t>
  </si>
  <si>
    <t>Navedene vrednosti veljajo za zastekljen fasadni element z rastrom 1200x2500mm in globino osnovnih profilov 125mm.</t>
  </si>
  <si>
    <t>Schüco FW 50+.SI - testi in standardi</t>
  </si>
  <si>
    <t>Uf = 0,7...1,3 W/m2K</t>
  </si>
  <si>
    <t>do WK3</t>
  </si>
  <si>
    <t>Zrakotesnost po EN 12152</t>
  </si>
  <si>
    <t>razred AE</t>
  </si>
  <si>
    <t>Vodotesnost po EN 12154</t>
  </si>
  <si>
    <t>RE 1200</t>
  </si>
  <si>
    <t>Odpornost na vetrne obremenitve EN 12179</t>
  </si>
  <si>
    <t>2,0kN/m2/3,0kN/m2</t>
  </si>
  <si>
    <t>Odpornost na udarce po EN 14019</t>
  </si>
  <si>
    <t>I5/E5</t>
  </si>
  <si>
    <t>Barva profilacije:
- elektrostatično prašno barvano, barva po izbiri projektanta</t>
  </si>
  <si>
    <t>Zasteklitev - transparentna polja:
- troslojna, Ug = 0,5 W/m2K, TPS distančnik
- debeline glede na dimenzije
- v prostorih zgornje telovadnice je notranje steklo varnostno lepljeno po DIN 18032-1 - primerno za športne dvorane
- predlagana sestava 6-16-4-16-4 (pisarne)
- predlagana sestava 6-16-4-16-44.2 (telovadnica)</t>
  </si>
  <si>
    <t>Zunanje senčilo:
- samonosna zunanja žaluzija na elektromotorni pogon
- sistem Warema E 80 A6 S ali enakovredno
- barva lamel v barvi po izbiri projektanta (barvna lestvica dobavitelja)
- barva vodil in maske v barvi po izbiri projektanta (barvna lestvica dobavitelja)
- sistem napajanja in upravljanja ni predmet izvajalca alu-steklarskih del</t>
  </si>
  <si>
    <t>Notranje senčilo:
- /</t>
  </si>
  <si>
    <t>Oprema okna (odpirajoča polja):
- Schüco AvanTec SimplySmart (skrito okovje), odpiranje po H in V osi</t>
  </si>
  <si>
    <t xml:space="preserve">Ostalo:
- montaža po RAL smernicah montaže
- skupaj z vsem potrebnim montažnim in tesnilnim materialom
- po detajlih iz PZI projekta </t>
  </si>
  <si>
    <t>Sistem:
- Schüco FW 50+.SI ali enakovredno
- vertikalni profili škatlasti globine 85 mm, v profil je vstavljena sistemski alu ojačitveni profil za povečanje nosilnosti
- horizontalni profili škatlasti globine 90 mm
- zunanji vertikalni pokrovi pravokotni flobine 20 mm
- zunanji horizontalni pokrovi pravokotni flobine 15 mm</t>
  </si>
  <si>
    <t>Zasteklitev - polja z zunanjimi žaluzijami:
- troslojna, Ug = 0,5 W/m2K, TPS distančnik
- debeline glede na dimenzije
- notranje steklo varnostno lepljeno po DIN 18032-1 - primerno za športne dvorane
- predlagana sestava 6-16-4-16-44.2</t>
  </si>
  <si>
    <t>Zasteklitev - polja brez žaluzij (odpirajoča polja za odvod dima in toplote):
- troslojna, sončnozaščitno selektivno nevtralno steklo Lt / g = cca 50 / 25, Ug = 0,5 W/m2K, TPS distančnik
- debeline glede na dimenzije
- notranje steklo varnostno lepljeno po DIN 18032-1 - primerno za športne dvorane
- predlagana sestava 6-16-4-16-44.2</t>
  </si>
  <si>
    <t>Zunanje senčilo:
- samonosna zunanja žaluzija na elektromotorni pogon
- sistem Warema E 80 A6 S ali enakovredno
- barva lamel v barvi po izbiri projektanta (barvna lestvica dobavitelja)
- barva vodil in maske v barvi po izbiri projektanta (barvna lestvica dobavitelja)
- sistem napajanja in upravljanja ni predmet izvajalca alu-steklarskih del
- pred odpirajočim oknom za odvod dima in toplote žaluzije ni</t>
  </si>
  <si>
    <t>Oprema okna (odpirajoča polja):
- skrita nasadila Schüco AvanTec SimplySmart
- oprema - elektromotorni pogon za odpiranje za zračenje ter za odpiranje za odvod dima in toplote v primeru požara
- opis v posebni postavki</t>
  </si>
  <si>
    <t>Za okna se predvidi škarjast ročični pogon, ki omogočajo odpiranje okna do 83° in sicer po dva pogona na posamezno okno. Geometrična odprtina posameznega okna ob upoštevanu, da se za ODT lahko upošteva le višina 1400mm znaša 1,07m2 ob dejstvu, da imamo 5 oken znaša skupna geometrična površina 5,35m2 kar je več od zahtevanih 5,00m2</t>
  </si>
  <si>
    <t>Ročični škarjasti pogon za odvod dima in toplote, kot naprimer GEZE K600 F SY.
Nadvratni ročični pogon za odpiranje okenskih kril za potrebe dovoda svežega zraka (naravni odvod dima in toplote ter oddimljanje iz stopnišč). 
Izvedba s fiksnim vpetjem ročice na krilo.
Velika odpornost na preobremenitev iz smeri zapiranja F&gt;1000 N.
Vgrajen kontroliran začetek delovanja(soft start-up) in zaključek, integrirani kontakti za eletrični odmikač (max. 42 V, 0.5 A).</t>
  </si>
  <si>
    <t>KRMILNO NAPAJALNA CENTRALA MBZ 300 N24</t>
  </si>
  <si>
    <t xml:space="preserve">Zunanja ALU okna </t>
  </si>
  <si>
    <t>Fasadne zasteklitve</t>
  </si>
  <si>
    <t>oprema oken za odvod dima in prezračevanje</t>
  </si>
  <si>
    <t>Napajanje: 24 V DC</t>
  </si>
  <si>
    <t>Poraba breznapetostnega kontakta: cca. 40 mA</t>
  </si>
  <si>
    <t>Max. poraba: 1.25 A</t>
  </si>
  <si>
    <t>Kot odpiranja ročice: 93°</t>
  </si>
  <si>
    <t>Potisna sila: 600 N</t>
  </si>
  <si>
    <t>Čas odpiranja: cca. 40 s</t>
  </si>
  <si>
    <t>Povezovalni kabel: 5 m dolžine; 5x0.5 mm², požarna odpornost FE 90</t>
  </si>
  <si>
    <t>Zaščitni razred: IP 32</t>
  </si>
  <si>
    <t>Oprema posameznega okna:</t>
  </si>
  <si>
    <t>1 kos RWA K600 T SY (fiksno vpeta ročica)</t>
  </si>
  <si>
    <t>2 kos konzola R</t>
  </si>
  <si>
    <t xml:space="preserve">Oprema oken za odvod dima in toplote                      Zaklepni mehanizem za okna, ki se vgradi na okensko krilo, kjer je predvidena kljuka in s pomočjo avtomatskega pogona za odpiranje oken, ki sta med seboj usklajena pomakne v odprt/zaprt položaj. Kot naprimer GEZE OFV1.                                                                                                       Napajanje: 24 V DC                                                                                                                                               Max poraba: 1.1A </t>
  </si>
  <si>
    <t>Sistem:
- Schüco FW 50+.SI ali enakovredno
- vertikalni profili škatlasti globine 85 mm
- horizontalni profili škatlasti globine 90 mm
- zunanji vertikalni pokrovi pravokotni globine 20 mm
- zunanji horizontalni pokrovi pravokotni globine 15 mm</t>
  </si>
  <si>
    <t>Sistem:
- Schüco AWS 75.SI+ ali enakovredno
- vertikalni profili statično ojačani</t>
  </si>
  <si>
    <t>Zasteklitev :
- troslojna, Ug = 0,5 W/m2K, TPS distančnik
- debeline glede na dimenzije
- notranje steklo varnostno lepljeno po DIN 18032-1 - primerno za športne dvorane
- predlagana sestava 6-16-4-16-44.2</t>
  </si>
  <si>
    <t>Zunanje senčilo:
- /</t>
  </si>
  <si>
    <t>Oprema okna (odpirajoča polja):
- Schüco AvanTec SimplySmart (skrito okovje), odpiranje po V in H osi</t>
  </si>
  <si>
    <t>Sistem:
- Schüco AWS 75.SI+ ali enakovredno</t>
  </si>
  <si>
    <t>Zasteklitev:
- troslojna, Ug = 0,5 W/m2K, TPS distančnik
- debeline glede na dimenzije
- predlagana sestava 6-16-4-16-4</t>
  </si>
  <si>
    <t>Sestava klopi:
- naslon: letve 10x2,5cm - 2 kos (vijačena v seno);
- sedalna ploskev: letev 10x5cm - 1 kos (zaključna ), letve 5x5 - 8 kos, razmik med letvami je 0,5 cm; 
- vertikalna zapora: letve: 10x2,5 - 4 kos.</t>
  </si>
  <si>
    <t>V cene vključiti  predpripravo z izdelavo načrta postavitve in izdelave suhomontažnih podkonstrukcij notranjih izolativnih in akustičnih oblog skladno z izbranimi materiali, skupaj z vsemi dokazili o ustreznosti  le-teh, načinu pritrjevanja,   detajle (tudi tipske) dostaviti v potrditev arhitektu in nadzoru.</t>
  </si>
  <si>
    <r>
      <t xml:space="preserve">Dobava in izvedba </t>
    </r>
    <r>
      <rPr>
        <b/>
        <sz val="9"/>
        <rFont val="Century Gothic CE"/>
        <charset val="238"/>
      </rPr>
      <t>plavajočega poda na novem kovinskem podestu</t>
    </r>
    <r>
      <rPr>
        <sz val="9"/>
        <rFont val="Century Gothic CE"/>
        <charset val="238"/>
      </rPr>
      <t xml:space="preserve"> za namestitev klimata iz 2x dvoslojne obloge iz OSB plošč - 2x12mm ter vmesno zvočnoizolativno izolacijo ter z robnimi trakovi za ločevanje od sten</t>
    </r>
  </si>
  <si>
    <r>
      <t xml:space="preserve">dobava materiala in montaža </t>
    </r>
    <r>
      <rPr>
        <b/>
        <sz val="9"/>
        <rFont val="Century Gothic CE"/>
        <charset val="238"/>
      </rPr>
      <t xml:space="preserve">nove predelne stene </t>
    </r>
    <r>
      <rPr>
        <sz val="9"/>
        <rFont val="Century Gothic CE"/>
        <charset val="238"/>
      </rPr>
      <t>po izbranem sistemu (Knauf, Rigips), na lastni podkonstrukciji iz tipskih pocinkanih profilov (UA in CW), ki so spodaj pritrjeni na obstoječi tlak in ploščo telovadnice, zgoraj pa se vpašejo med AB elemente strešne konstrukcije. Stena ima obojestransko oblogo iz dvojnih mavčnih plošč 2 x 1,25mm. Stena z vloženo zvočno in toplotno izolacijo (kot npr. DP-8 knauf insulation), kompletno z bandažiranjem in kitanjem ter pripravo površin za slikarska dela. V obračun zajeti vgradnjo vratnega slepega podboja; vse izvesti po specifikacijah proizvajalca!</t>
    </r>
  </si>
  <si>
    <t>dobava materiala, izvedba in montaža škatlaste obloge cevnih instalacij za prezračevanje nad notranjim stopniščem, po izbranem sistemu (Knauf, Rigips), na  podkonstrukciji iz tipskih pocinkanih profilov (UA in CW), ki so pritrjeni na konstrukcijo poda strojnice ter na nosilni steni v pritličju.  maska je obložena z mavčnimi ploščami 2 x 1,25mm, površine bandažirane in kitane ter pripravljene za slikarska dela. V ceno vključiti predpripravo - izdelavo  načrta škatlaste obloge, katerega pregledata in potrdita nadzor in projektant.</t>
  </si>
  <si>
    <t>Obloga AB strešnega  nosilca ob zapiranju konstrukcije strešnih oken  z lepljenjem akustičnih plošč kot  npr.ECOPHON Super Gb, s certifikatom za odpornost proti udarcem žog, plošče debeline 4cm, zaključenih s profilom, dolžina 42m, širina 60cm</t>
  </si>
  <si>
    <r>
      <rPr>
        <b/>
        <sz val="9"/>
        <rFont val="Century Gothic CE"/>
        <charset val="238"/>
      </rPr>
      <t>Akustična obloga vzhodne stene</t>
    </r>
    <r>
      <rPr>
        <sz val="9"/>
        <rFont val="Century Gothic CE"/>
        <charset val="238"/>
      </rPr>
      <t xml:space="preserve"> telovadnice s postavitvijo plošč v poljih površine 12,96m2  na vsakem posameznem prostoru med stebri velike telovadnice  (glej grafični del dokumentacije ), spodnji rob  višina 2m nad tlemi ter obloga na vzhodni steni orodne telovadnice.
Dobava in montaža akustične stenske obloge izdelane iz steklene volne. Plošče so npr. dim 1200x2700x40 mm, vidna površina je kaširana z akustično tkanino Super G, na zadnji stani je kaširan stekleni voal. Plošče so odporne na udarce ter razenje. Robovi so neobdelani. Plošče so vpete v tipske C ter omega profile. Razred zvočne absorpcije je A po EN 11654, NRC &gt;0,9 , požarna odpornost A2-s1,d0. Barva tkanine je bela, svetlobna odbojnost 78 %. (npr. Ecophon Akusto A Super G  Wall panel A)                                                                                     velika telovadnica 5 polj po      12,96 m2 / polje                            orodna telovadnica 2 polji po     6,5 m2 / polje       
</t>
    </r>
  </si>
  <si>
    <t>Polnilo - polna polja - parapetni deli:
- zunaj Esal / Trespa kompozitna plošča debeline 8 mm v barvi po izbiri projektanta
- zračni sloj
- toplotna izolacija 10 cm                                                       - parna zapora
- notranja pločevinasta zapora kjer notranja zapora ni vidna oz. na vidnih mestih
- Esal / Trespa kompozitna plošča debeline 8 mm na podkonstrukciji v barvi po izbiri projektanta 
- po detajlih iz projekta</t>
  </si>
  <si>
    <t>sestavljena stena SS1                                                           -v pritličju petdelno okno dim. 5x90x205cm, 2 krili s kombiniranim odpiranjem,                                                                                                                                                                            - v nadstropju petdelno okno dim. 90x180cm - 5 kos             (5x fiksno)                                                                            - površina polnila cca 24,30m2</t>
  </si>
  <si>
    <t>sestavljena stena SS2                                                           -pritličje:     2 x enokrilno okno s kombiniranim odpiranjem, okno dim. 90x205cm                                                                                                                                                                                                         1 x enokrilno okno s kombiniranim odpiranjem, okno dim. 90x78cm;    med okni so pasovi s polnili                                                                                                    - nadstropje: petdelno okno dim. 90x180cm - 5 kos (5x fiksno)                                                                          - površina polnila cca 19,30m2</t>
  </si>
  <si>
    <t>okenski sestav O1 - pritličje</t>
  </si>
  <si>
    <t>okenski sestav O2 - nadstropje</t>
  </si>
  <si>
    <t xml:space="preserve">Ostalo:
- zunanja polica ALU ekstrudirana s sistemskimi zaključki in spojnimi elementi, širine cca 20 cm
- notranja polica lesena - popisana v okviru mizarskih del.
- Schüco 'basis' profil  na parapetu
- jeklena cev 30x30x2 na parapetu
- montaža po RAL smernicah montaže
- skupaj z vsem potrebnim montažnim in tesnilnim materialom
- po detajlih iz PZI projekta </t>
  </si>
  <si>
    <t xml:space="preserve">Ostalo:
- zunanja polica ALU ekstrudirana s sistemskimi zaključki in spojnimi elementi, širine cca 20 cm,  v enakem odtenku kot so okenski profili.
- notranja polica lesena - popisana v okviru mizarskih del.
- Schüco 'basis' profil  na parapetu
- jeklena cev 30x30x2 na parapetu
- montaža po RAL smernicah montaže
- skupaj z vsem potrebnim montažnim in tesnilnim materialom
- po detajlih iz PZI projekta </t>
  </si>
  <si>
    <r>
      <t xml:space="preserve">Dimenzije in opis:
- večdelna okenska stena trapezne oblike
- širina 5,75 m
- višina 2,35 - 3,37 m
- 3x odpiranje po V in H osi
- ostala polja fiksna
- delitev po shemi iz projekta                                         Okno povzema obstoječo delitev in je sestavljeno iz šestih delov enakih dimenzi, trije deli so fiksni, trije imajo okensko krilo s kombiniranim odpiranjem. Zaradi višine oken je predvidena vgradnja sistemskih vodil za odpiranje na višini, ročica za odpiranje na ventus je 150 cm od tlaka.
Okno se montira na zunanji rob AB stene.
</t>
    </r>
    <r>
      <rPr>
        <b/>
        <sz val="9"/>
        <rFont val="Century Gothic CE"/>
        <charset val="238"/>
      </rPr>
      <t xml:space="preserve">mere pred naročilom materiala preveriti na objektu! </t>
    </r>
  </si>
  <si>
    <r>
      <t xml:space="preserve">Dimenzije in opis:
- večdelna okenska stena
- širina 5,75 m
- višina 1,87 m
- 3x odpiranje po V in H osi
- ostala polja fiksna
- delitev po shemi iz projekta                                        Okno povzema obstoječo delitev in je sestavljeno iz šestih delov enakih dimenzi, trije deli so fiksni, trije imajo okensko krilo s kombiniranim odpiranjem. 
Okno se montira na zunanji rob AB stene.
</t>
    </r>
    <r>
      <rPr>
        <b/>
        <sz val="9"/>
        <rFont val="Century Gothic CE"/>
        <charset val="238"/>
      </rPr>
      <t xml:space="preserve">mere pred naročilom materiala preveriti na objektu! </t>
    </r>
  </si>
  <si>
    <r>
      <t xml:space="preserve">Dimenzije in opis:
- večdelna fasadna stena z vgrajenimi okni in polnili, skupna površina 2x 40,5 m2
- delno zastekljena s posamičnimi odpirajočimi elementi
- delno polni elementi vstavljeni v fasadno konstrukcijo
- širina 2 x 5,60 m
- višina 7,20 m
- delitev po shemi iz projekta ( polji SS1 in SS2 glej spodnji opis )                                                                                  </t>
    </r>
    <r>
      <rPr>
        <b/>
        <sz val="9"/>
        <rFont val="Century Gothic CE"/>
        <charset val="238"/>
      </rPr>
      <t>mere pred naročilom materiala preveriti na objektu!</t>
    </r>
    <r>
      <rPr>
        <sz val="9"/>
        <rFont val="Century Gothic CE"/>
        <charset val="238"/>
      </rPr>
      <t xml:space="preserve">                                                                                                                        </t>
    </r>
  </si>
  <si>
    <r>
      <t xml:space="preserve">Dimenzije in opis:
- večdelna fasadna stena z vgrajenimi okni za odvod dima in toplote, sestavljena iz 5 polj- elementov
- širina 4,80 m
- višina 4,20 m
- v vsak element je vgrano eno okno za odvod dima in toplote svetlih mer med pripirami 740 x 1580 mm
- delitev po shemi iz projekta                                        </t>
    </r>
    <r>
      <rPr>
        <b/>
        <sz val="9"/>
        <rFont val="Century Gothic CE"/>
        <charset val="238"/>
      </rPr>
      <t xml:space="preserve">mere pred naročilom materiala preveriti na objektu! </t>
    </r>
  </si>
  <si>
    <t>okenski sestavi O3</t>
  </si>
  <si>
    <t>fasadni steni SS1 in SS2</t>
  </si>
  <si>
    <r>
      <t xml:space="preserve">Izdelava, dobava in montaža sestavljeni sten, stavbnega pohištva po shemah.
</t>
    </r>
    <r>
      <rPr>
        <b/>
        <sz val="9"/>
        <rFont val="Century Gothic CE"/>
        <charset val="238"/>
      </rPr>
      <t xml:space="preserve">Vse mere in število kosov je potrebno pred naročilom preveriti.      </t>
    </r>
    <r>
      <rPr>
        <sz val="9"/>
        <rFont val="Century Gothic CE"/>
        <charset val="238"/>
      </rPr>
      <t xml:space="preserve">                              </t>
    </r>
  </si>
  <si>
    <t>kot npr.:</t>
  </si>
  <si>
    <r>
      <rPr>
        <b/>
        <sz val="9"/>
        <rFont val="Century Gothic CE"/>
        <charset val="238"/>
      </rPr>
      <t>Akustična obloga poševnega stropa orodne in velike</t>
    </r>
    <r>
      <rPr>
        <sz val="9"/>
        <rFont val="Century Gothic CE"/>
        <charset val="238"/>
      </rPr>
      <t xml:space="preserve"> telovadnice z lepljenjem plošč kot  npr.ECOPHON Super Gb, s certifikatom za odpornost proti udarcem žog, plošče debeline min 4cm, koeficient zvočne absorpcije (alpha) vsaj 0.9 v oktavnih pasovih 500, 1000, 2000 in 4000 Hz. Koeficient zvočne absorpcije mora biti dokazan na podlagi meritve ISO354 izvedene s strani akreditiranega laboratorija. 
Format plošč 60/60cm, bela barva, z zaključenim robom, lepljene v sredino vsakega polja strešnega betonskega nosilca
Višina stropa velike telovadnice 7,50-10,50 m1. - 480plošč Višina stropa orodne telovadnice 4,0-7,0 m1. - 144 plošč  </t>
    </r>
  </si>
  <si>
    <r>
      <rPr>
        <b/>
        <sz val="10"/>
        <rFont val="Century Gothic CE"/>
        <charset val="238"/>
      </rPr>
      <t xml:space="preserve">toplotna izolacija z akustično oblogo na zaprtem svetlobnem pasu stropa </t>
    </r>
    <r>
      <rPr>
        <b/>
        <sz val="9"/>
        <rFont val="Century Gothic CE"/>
        <charset val="238"/>
      </rPr>
      <t xml:space="preserve"> v veliki in mali telovadnici     </t>
    </r>
    <r>
      <rPr>
        <sz val="9"/>
        <rFont val="Century Gothic CE"/>
        <charset val="238"/>
      </rPr>
      <t xml:space="preserve">  Dobava in polaganje toplotne izolacije iz kamene volne deb. 160mm, toplotna prevodnost minimalno λ</t>
    </r>
    <r>
      <rPr>
        <vertAlign val="subscript"/>
        <sz val="9"/>
        <rFont val="Century Gothic CE"/>
        <charset val="238"/>
      </rPr>
      <t>D</t>
    </r>
    <r>
      <rPr>
        <sz val="9"/>
        <rFont val="Century Gothic CE"/>
        <charset val="238"/>
      </rPr>
      <t xml:space="preserve">=0,039W/mK med obstoječe lesene tramiče, po odstranitvi obloge iz lexana in postavitvi  parne ovire in horizontalnih letev oz. kovinskih profilov za namestitev končne obloge iz akustičnih plošč.  Dobava in montaža akustičnega spuščenega stropa iz trde steklene volne,  s certifikatom za odpornost proti udarcem žog.   Strop mora spadati v A razred zvočne absorpcije (NRC&gt;0,9 - v oktavnih pasovih 500, 1000, 2000 in 4000 Hz. Koeficient zvočne absorpcije mora biti dokazan na podlagi meritve ISO354 izvedene s strani akreditiranega laboratorija), plošče kot npr. Ecophon Super G.                 .    .  Na vidni površini je kaširana trda tkanina odporna na razenje, se lahko čisti z mokro krpo, na zadnji strani je kaširan stekleni voal. Teža stropa je 4 kg/m2 da dodatno ne obremenjuje konstrukcije. Strop mora ustrezati razredu gorljivosti najmanj A2-s1,d0. Vidna površina je bele barve s svetlobno odbojnostjo 78%,  λD=0,039W/mK.    Strop se montira na tipsko T24 podkonstrukcijo ter nonius ali L obešala.                                                                                            Pred dobavo načrt in način postavitev plošč pregledata in potrdita nadzor in projektant!  vsi morebitni tramiči in letve so iz smrekovega lesa II. kvalitete, les se premaže z antiglivičnim in antifungicidnim premazom. </t>
    </r>
    <r>
      <rPr>
        <sz val="9"/>
        <color rgb="FFFF0000"/>
        <rFont val="Century Gothic CE"/>
        <charset val="238"/>
      </rPr>
      <t xml:space="preserve">
</t>
    </r>
  </si>
  <si>
    <t>dobava in montaža  - podkonstrukcije za obešen strop,  (mala telovadnica-trim kabinet), C profili pritrjeno na AB stropne nosilce, izolacijo iz kamene volne - kot npr. DP- 5, parno oviro Sd=100m  ter oblogo iz akustičnih  plošč deb. 25-35 mm kot npr. Ecophon Super G ali TROLDTEKT ACOUSTIC K5 ali CELENIT ABE.</t>
  </si>
  <si>
    <r>
      <rPr>
        <b/>
        <sz val="9"/>
        <rFont val="Century Gothic CE"/>
        <charset val="238"/>
      </rPr>
      <t>Obloga zgornjega dela vzhodne stene velike telovadnice v sestavi:</t>
    </r>
    <r>
      <rPr>
        <sz val="9"/>
        <rFont val="Century Gothic CE"/>
        <charset val="238"/>
      </rPr>
      <t xml:space="preserve">
- dobava in montaža vertikalnih tramičev dim 100/100mm pritrjenih v AB steno, nad tramičem na višini 2,5 m, horizontalni tramič enakih dimenzij, komplet z vijačnim materialom;  med primarnimi tramiči  - kamena volna deb. 100mm, kot npr. Knauf insulation DP-5
- horizontalne letve 50x60 mm na 30cm ali ustrezna kovinska podkonstrukcija, med letvami   kamena volna deb. 50mm, kot npr. Knauf insulation DP-5                                                                     - parna zapora , komplet z lepljenjem preklopov, spojev in prebojev; kot npr. Knauf insulation LDS 100                                                       
- Dobava in montaža akustične stenske obloge izdelane iz steklene volne. Plošče so dim 600x2400x35 mm, vidna površina je kaširana z akustično tkanino Super G, na zadnji stani je kaširan stekleni voal. Plošče so odporne na udarce ter razenje. Robovi so neobdelani. Plošče so vpete v tipske C ter omega profile. Razred zvočne absorpcije je A po EN 11654, NRC &gt;0,9 ISO354 (v oktavnih pasovih 500, 1000, 2000 in 4000Hz ) Koeficient zvočne absorpcije mora biti dokazan na podlagi meritve izvedene s strani akreditiranega laboratorija. , požarna odpornost A2-s1,d0. Barva tkanine je bela, svetlobna odbojnost 78 %. (kot npr. Ecophon Akusto A Super G)
Letve in tramiči so iz smrekovega lesa II. kvalitete, les se premaže z antiglivičnim premazom. Postavitev po shemah iz grafičnih prilog oz. po shemah proizvajalca.
Načrt postavitev in pritrjevanja predhodno potrdita nadzornik in arhitekt</t>
    </r>
  </si>
  <si>
    <t>dobava in montaža  - podkonstrukcije za obešen strop,   C profili pritrjeno na kovinsko konstrukcijo novega podesta, zvočno izolativno izolacijo iz kamene volne - kot npr. DP- 8, parno zaporo kot npr. Knauf insulation LDS 100  ter oblogo iz mavčno kartonastih plošč,</t>
  </si>
  <si>
    <t xml:space="preserve">PRIPRAVLJALNA IN RUŠITVENA DELA SKUPAJ </t>
  </si>
  <si>
    <t>količine   -UPR.</t>
  </si>
  <si>
    <t>količine  NEUPR.</t>
  </si>
  <si>
    <t xml:space="preserve"> stroški UPR.</t>
  </si>
  <si>
    <t xml:space="preserve"> stroški NEUPR.</t>
  </si>
  <si>
    <r>
      <t xml:space="preserve">Modularna krmilno napajalna centrala za Naravni odvod dima in toplote - NODT in ventilacijo. Za kontrolo 24V DC pogonov z maksimalno porabo 24A kot naprimer GEZE MBZ 300 N24
Krmilno napajalna centrala bazira na Bus povezavi kar omogoča enostavno konfiguriranje in razširitev:
- Alarmnih linij in njihovih prioritet
- Alarmnih grup
- Ventilacijskih grup
- Vremenskega sklopa (opcija): dež, veter, smer vetra, moč vetra, temperatura 
Centrala zagotavlja rezervno napajanje, za primer izpada glavnega napajanja, za najmanj 72 ur. Centrala ima polnilec baterij, ki določa režim polnjenja glede na temperaturo, in izvaja stalni nadzor stanja baterij.                                                            </t>
    </r>
    <r>
      <rPr>
        <b/>
        <sz val="9"/>
        <rFont val="Century Gothic CE"/>
        <charset val="238"/>
      </rPr>
      <t>natančnejši opis in cena podana v sklopu načrta in popisa električnih instalacij</t>
    </r>
    <r>
      <rPr>
        <sz val="9"/>
        <rFont val="Century Gothic CE"/>
        <charset val="238"/>
      </rPr>
      <t xml:space="preserve">
</t>
    </r>
  </si>
  <si>
    <t>dobava in montaža pomičnih oz.demontažnih lestev za dostop do strojnice,H=2,4m, vse komplet z delavniškimi načrti v sodelovanju s projektantom ter vsem potrebnim pritrdilnim, spojnim, sidrnim materialov.</t>
  </si>
  <si>
    <t>dobava in montaža lesenih zasteklenih vrat v orodno telovadnico (zaradi pregleda na podest), vse komplet z ustreznim pritrdilnim, tesnilnim in dekorativnim materialom,steklo varnostno lepljeno, z vmesno  folijo s  črtami za preprečevanje direktnega pogleda v telovadnico, vrata montirana na slepi okvir izveden v sklopu mavčne stene, opremljena s cilindrično ključavnico, podboj širine cca15cm, obdelan v macesnu</t>
  </si>
  <si>
    <t>doplačilo za izdelavo sistemskih ključev</t>
  </si>
  <si>
    <t xml:space="preserve">dobava in montaža dvokrilnih polnih suhomontažnih kasetiranih zvočnoizolativnih vrat, s prednostnim odpiranjem, vse komplet z ustreznim pritrdilnim, tesnilnim in dekorativnim materialom,  v vsakem krilu okrogla zasteklena odprtina, cilindrična ključavnica, na notranji strani- v telovadnici- opremljena s panik potisnim drogom, v skladu z EN1125, in samozapiralom, požarna odpornost vrat 30min, </t>
  </si>
  <si>
    <t>Odstranitev strešne kritine - pazljiva demontaža in skladiščenje za ponovno uporabo (ocena 40% bo uporabne), toplotne izolacije in lesene podkonstrukcije vse do betonske podlage; nimamo točnih  podatkov o obstoječem sestavu kritine, v kolikor je primarna pritrditev - leseni morali zadostnih dimenzij (min 10cm) in so le-ti dobro ohranjeni, se jih obdrži; prav tako v primeru dobre ohranjenosti mineralne volne vgrajene ob sanaciji strehe, se  lahko le-to shrani in uporabi kot prvi sloj izolacije;  vključiti je potrebno čiščenje in pripravo strešnih površin za nadaljnjo obdelavo - postavitev parne zapore. Ohranjenost in možnost ponovne uporabe ob izvajanju del pregledata in potrdita nadzornik in projektant - postavka naj zajema cene odstranitve vseh slojev, v celoti</t>
  </si>
  <si>
    <r>
      <t xml:space="preserve">ponovna montaža  vlaknocementnih plošč, katere so bile ustrezno pazljivo demontirane, pregledane in s strani nadzora ocenjene kot primerne za ponovno uporabo;  skladno </t>
    </r>
    <r>
      <rPr>
        <b/>
        <sz val="9"/>
        <rFont val="Century Gothic CE"/>
        <charset val="238"/>
      </rPr>
      <t xml:space="preserve">z navodili proizvajalca kritine, </t>
    </r>
    <r>
      <rPr>
        <sz val="9"/>
        <rFont val="Century Gothic CE"/>
        <charset val="238"/>
      </rPr>
      <t>pod prvo ploščo vgraditi perforiran PVC kapni profil. Ocena kvadrature plošč,primernih za ponovno uporabo - cca 40%.</t>
    </r>
  </si>
  <si>
    <r>
      <t xml:space="preserve"> Dobava in pritrjevanje vlaknocementnih plošč enakih kot so obstoječe na strehi - p</t>
    </r>
    <r>
      <rPr>
        <b/>
        <sz val="9"/>
        <rFont val="Century Gothic CE"/>
        <charset val="238"/>
      </rPr>
      <t>reveriti! -</t>
    </r>
    <r>
      <rPr>
        <sz val="9"/>
        <rFont val="Century Gothic CE"/>
        <charset val="238"/>
      </rPr>
      <t xml:space="preserve"> predvidoma  Valovitka V5 Esal Anhovo), skladno </t>
    </r>
    <r>
      <rPr>
        <b/>
        <sz val="9"/>
        <rFont val="Century Gothic CE"/>
        <charset val="238"/>
      </rPr>
      <t xml:space="preserve">z navodili proizvajalca kritine, </t>
    </r>
    <r>
      <rPr>
        <sz val="9"/>
        <rFont val="Century Gothic CE"/>
        <charset val="238"/>
      </rPr>
      <t>pod prvo ploščo vgraditi perforiran PVC kapni profil za V5 komplet z vsemi pomožnimi  deli. Ocena kvadrature obstoječih plošč, katere bo potrebno zamenjati z novimi- ocena cca 60% obstoječe površine (poškodovanje, neustreznost odprtin zaradi novega letvanja) + nova kritina na območju zapiranja svetlobnega pasu</t>
    </r>
  </si>
  <si>
    <t xml:space="preserve">Obloga napuščev:
Dobava in montaža pločevine za oblogo napušča, pasovi pločevine v širini 100 cm, spoj med pločevinami se izvede s folcanjem, komplet s pritrdilnim materialom. 
Dobava materiala in naprava lesene podkonstrukcijo, za oblogo napušča, komplet s pritrdilnim materialom.
</t>
  </si>
  <si>
    <t xml:space="preserve">
Dobava in montaža pločevine na prehodu strehe pod delom s strmim in prehodom v manjši naklonom (40°) pločevine v širine 50 cm, spoj med pločevinami se izvede s folcanjem, komplet s pritrdilnim materialom. 
</t>
  </si>
  <si>
    <t>Kritina:    Streha se izvede iz Valovitih barvanih plošč, enakih kot so obstoječe na objektu (preveriti!); fazonski kosi so v isti barvi kot plošče,  material je predvidoma vlaknocementna valovita plošča,  kjer je višina vala 51 mm, dolžina vala 177 mm, širina plošče 920 mm, debelina  6,2 mm, gostota povprečja &lt;1720 kg/m3, požarna klasifikacija  A2-s1-d0, material mora ustrezati standardu SIST EN 494, kategorija in klasa C1x. Glede na to da je bila streha zamenjana pred cca 10leti, se v čimvečji meri poskuša ponovno uporabiti obstoječo kritino. Vsi kleparski izdelki so narejeni iz barvane pocinkane pločevine, deb. 0,55mm v barvi po izbiri projektanta, komplet z vsemi pomožnim in pritrdilnim materialom, dolžino objemk prilagoditi deb. nove fasade.  V ceno vključiti  predpripravo z izdelavo načrta pokrivanja strehe.  Pri krovskih delih je potrebno upoštevati lego objekta v vetrni coni, kjer lahko veter doseže do 30m/s, skladno s tem izbrati z izračunom potrjen način pritrjevanja ter ustrezno smer pokrivanja.  detajli (tudi tipski) dostaviti v potrditev arhitektu in nadzoru.</t>
  </si>
  <si>
    <t xml:space="preserve">Odstranitev opreme v prostorih telovadnice, koš, drogovi, ribstol, rokometni gol, in ostalo orodje pazljivo, z zlaganje in skladiščenje za ponovno montažo.
Ponovna montaža in postavitev opreme, pri montaži prilagoditi oz. izdelati nove, ustrezne nosilne elemente in vijake za novo debelino toplotno izolirane stene. (potrebno zaradi izvajanja toplotne izolacije na notranji strani sten)                           </t>
  </si>
  <si>
    <t>Demontaža mrež za zaščito oken skupaj s kovinskimi okvirji, tako na steni kot pod strešnimi zasteklitvami z lexanom</t>
  </si>
  <si>
    <t>Demontaža žlebov, odtokov, čelnih obrob, strešne žlote,komplet s prenosom na gradbiščno in odvoz na stalno deponijo.</t>
  </si>
  <si>
    <t>Dpazljiva demontaža valovitih vlaknocementnih plošč, iznos iz strehe z vsemi potrebnimi ukrepi iz varstva pri delu  in odvoz neuporabnih,  poškodovanih plošč na deponijo, komplet s plačilom vseh pristojbin in skladiščenjem za ponovno uporabo primernih plošč  (ocena cca 40%).</t>
  </si>
  <si>
    <t xml:space="preserve">Predelava priključka stopnišča in leseno-kovinske ograje  zaradi izvedbe nove predelne stene med stopniščem in telovadnico, komplet z vsem potrebnim materialom in pomožnimi delom. </t>
  </si>
  <si>
    <t>sekundarnih škatlastih nosilcev dim    140/60, L=3,05</t>
  </si>
  <si>
    <t>- treh primarnih nosilcev HEA 180/180, L=5,82</t>
  </si>
  <si>
    <t xml:space="preserve">-  stebra 180/180; L=2,10 </t>
  </si>
  <si>
    <t>Dobava materiala plošč iz EPS F-WO deb.160 mm, toplotna prevodnost minimalno λD=0,039 W/mK, obloga sten, komplet z lepljenjem   lepljenih z lepilno malto kot npr. JUBIZOL Strong fix  , s sidranjem izolacijskih plošč s poglobljenimi sidri 6kos/m2. (izračun!) ali izolacije mineralnih toplotno izolacijskih plošč kot npr. multiporjem vključno z ustreznim lepljenjem in lepilom ter potrebnim sidranjem (odpornost na udarce!)</t>
  </si>
  <si>
    <t xml:space="preserve">Izvedba zaključnih slojev fasadnega sistema  kot npr. JUBIZOL STRONG fix  v sestavi:    armiranega sloja z osnovnim ometom kot npr. JUBIZOL lepilna malta min. 6mm in armaturno mrežico 2x 160g/m2  (kot npr. (Jubizol armaturna mrežica), komplet z dobavo in pritrjevanjem vogalnikov za ojačitev vogalov in robov okrog oken in vrat,stebrov,  špaletnim profilom na stiku  fasade in stavbnega pohištva, na zgornji strani špalet se vgradi PVC odkapini profil z mrežico.
</t>
  </si>
  <si>
    <t>Izdelava zaključnega dekorativnega ometa, kot npr. silikonski glajen omet 1,5 mm silikonski glajen omet, z ustreznimi odkapnimi profili
Pred nanosom zaključnega, izvesti prednamaz za izenačevanje vpojnosti podlage (kot npr.UNIGRUND), niansiran v odtenku zaključnega dekorativnega ometa.</t>
  </si>
  <si>
    <t xml:space="preserve">Izdelava zaključnih slojev in  dekorativnega ometa na napušču, silikonski glajen omet, z ustreznimi odkapnimi profili
Pred nanosom zaključnega, izvesti prednamaz za izenačevanje vpojnosti podlage (kot npr.UNIGRUND), niansiran v odtenku zaključnega dekorativnega ometa.
Zaključni dekorativnega ometa kot npr. silikonski glajen omet 1,5 mm,  na pripravljen osnovni omet v barvi po izboru projektanta.    </t>
  </si>
  <si>
    <t xml:space="preserve">Izdelava zaključnega dekorativnega ometa iz kulirplasta (cokul in stebri) zelo drobna frakcija (po izboru arhitekta)
Pred nanosom zaključnega, izvesti prednamaz za izenačevanje vpojnosti podlage (kot npr.UNIGRUND), niansiran v odtenku zaključnega dekorativnega ometa.   </t>
  </si>
  <si>
    <r>
      <rPr>
        <b/>
        <sz val="9"/>
        <rFont val="Century Gothic CE"/>
        <charset val="238"/>
      </rPr>
      <t>Obloga severne in spodnjega dela južne stene telovadnic v sestavi:</t>
    </r>
    <r>
      <rPr>
        <sz val="9"/>
        <rFont val="Century Gothic CE"/>
        <charset val="238"/>
      </rPr>
      <t xml:space="preserve">
- dobava in montaža vertikalnih tramičev dim 100/120mm pritrjenih v AB steno, na višini 2,5 m horizontalni tramič enakih dimenzij, komplet z vijačnim materialom;  med primarnimi tramiči  - kamena volna deb. 120mm, zvočno izolativna, toplotna prevodnost minimalno λ</t>
    </r>
    <r>
      <rPr>
        <vertAlign val="subscript"/>
        <sz val="9"/>
        <rFont val="Century Gothic CE"/>
        <charset val="238"/>
      </rPr>
      <t>D</t>
    </r>
    <r>
      <rPr>
        <sz val="9"/>
        <rFont val="Century Gothic CE"/>
        <charset val="238"/>
      </rPr>
      <t>=0,039W/mK, kot npr. Knauf insulation DP-5
- parna zapora Sd=100m, komplet z lepljenjem preklopov, spojev in prebojev; kot npr. Knauf insulation LDS 100
- horizontalne letve 30x50 mm na 48cm, na letve pritrjene preko abstorbcijske pene deb. 15mm;   med letvami   kamena volna deb. 40mm, zvočno izolativna, toplotna prevodnost minimalno λD=0,039W/mK, kot npr. Knauf insulation DP-5                                                     
- perforirana akustična vlaknocementna plošča deb. 18 mm (kot npr. DURIPANEL) perforacija fi6/16/16mm
Letve in tramiči so iz smrekovega lesa II. kvalitete, les se premaže z antiglivičnim premazom.</t>
    </r>
    <r>
      <rPr>
        <sz val="9"/>
        <color rgb="FFFF0000"/>
        <rFont val="Century Gothic CE"/>
        <charset val="238"/>
      </rPr>
      <t xml:space="preserve">
</t>
    </r>
    <r>
      <rPr>
        <sz val="9"/>
        <rFont val="Century Gothic CE"/>
        <charset val="238"/>
      </rPr>
      <t xml:space="preserve"> Postavitev po shemah iz grafičnih prilog.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</si>
</sst>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quot;_-;\-* #,##0.00\ &quot;€&quot;_-;_-* &quot;-&quot;??\ &quot;€&quot;_-;_-@_-"/>
    <numFmt numFmtId="164" formatCode="_-* #,##0.00\ &quot;SIT&quot;_-;\-* #,##0.00\ &quot;SIT&quot;_-;_-* &quot;-&quot;??\ &quot;SIT&quot;_-;_-@_-"/>
    <numFmt numFmtId="165" formatCode="_-* #,##0.00\ _S_I_T_-;\-* #,##0.00\ _S_I_T_-;_-* &quot;-&quot;??\ _S_I_T_-;_-@_-"/>
    <numFmt numFmtId="166" formatCode="#,###"/>
    <numFmt numFmtId="167" formatCode="#,##0.00\ &quot;€&quot;"/>
    <numFmt numFmtId="168" formatCode="_ * #,##0.00_-\ &quot;SLT&quot;_ ;_ * #,##0.00\-\ &quot;SLT&quot;_ ;_ * &quot;-&quot;??_-\ &quot;SLT&quot;_ ;_ @_ "/>
    <numFmt numFmtId="169" formatCode="_ * #,##0.00_-\ _S_L_T_ ;_ * #,##0.00\-\ _S_L_T_ ;_ * &quot;-&quot;??_-\ _S_L_T_ ;_ @_ "/>
    <numFmt numFmtId="170" formatCode="_(&quot;$&quot;* #,##0_);_(&quot;$&quot;* \(#,##0\);_(&quot;$&quot;* &quot;-&quot;_);_(@_)"/>
    <numFmt numFmtId="171" formatCode="_(&quot;$&quot;* #,##0.00_);_(&quot;$&quot;* \(#,##0.00\);_(&quot;$&quot;* &quot;-&quot;??_);_(@_)"/>
    <numFmt numFmtId="172" formatCode="General_)"/>
    <numFmt numFmtId="173" formatCode="_-* #,##0.00\ [$€]_-;\-* #,##0.00\ [$€]_-;_-* &quot;-&quot;??\ [$€]_-;_-@_-"/>
    <numFmt numFmtId="174" formatCode="#,##0.00\ _S_I_T"/>
    <numFmt numFmtId="175" formatCode="_-* #,##0.00_-;\-* #,##0.00_-;_-* &quot;-&quot;??_-;_-@_-"/>
    <numFmt numFmtId="176" formatCode="_(* #,##0.00_);_(* \(#,##0.00\);_(* &quot;-&quot;??_);_(@_)"/>
    <numFmt numFmtId="177" formatCode="[$-424]General"/>
    <numFmt numFmtId="178" formatCode="0.0"/>
  </numFmts>
  <fonts count="80">
    <font>
      <sz val="10"/>
      <color rgb="FF00000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sz val="10"/>
      <name val="SL Dutch"/>
      <charset val="238"/>
    </font>
    <font>
      <sz val="10"/>
      <name val="Times New Roman"/>
      <family val="1"/>
      <charset val="238"/>
    </font>
    <font>
      <sz val="10"/>
      <name val="Arial CE"/>
      <family val="2"/>
      <charset val="238"/>
    </font>
    <font>
      <sz val="11"/>
      <color indexed="8"/>
      <name val="Calibri"/>
      <family val="2"/>
      <charset val="238"/>
    </font>
    <font>
      <sz val="10"/>
      <name val="Courier"/>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Helv"/>
      <charset val="204"/>
    </font>
    <font>
      <sz val="12"/>
      <name val="Times New Roman"/>
      <family val="1"/>
    </font>
    <font>
      <sz val="11"/>
      <color theme="1"/>
      <name val="Calibri"/>
      <family val="2"/>
      <scheme val="minor"/>
    </font>
    <font>
      <sz val="10"/>
      <name val="Arial CE"/>
    </font>
    <font>
      <i/>
      <sz val="10"/>
      <name val="SL Dutch"/>
    </font>
    <font>
      <sz val="12"/>
      <color theme="1"/>
      <name val="Calibri"/>
      <family val="2"/>
      <scheme val="minor"/>
    </font>
    <font>
      <sz val="10"/>
      <name val="Century Gothic CE"/>
      <charset val="238"/>
    </font>
    <font>
      <sz val="9"/>
      <name val="Century Gothic CE"/>
      <charset val="238"/>
    </font>
    <font>
      <b/>
      <sz val="9"/>
      <name val="Century Gothic CE"/>
      <charset val="238"/>
    </font>
    <font>
      <b/>
      <sz val="10"/>
      <name val="Century Gothic CE"/>
      <charset val="238"/>
    </font>
    <font>
      <i/>
      <u/>
      <sz val="9"/>
      <name val="Century Gothic CE"/>
      <charset val="238"/>
    </font>
    <font>
      <i/>
      <u/>
      <sz val="10"/>
      <name val="Century Gothic CE"/>
      <charset val="238"/>
    </font>
    <font>
      <b/>
      <i/>
      <sz val="9"/>
      <name val="Century Gothic CE"/>
      <charset val="238"/>
    </font>
    <font>
      <sz val="10"/>
      <color rgb="FF000000"/>
      <name val="Arial"/>
      <family val="2"/>
      <charset val="238"/>
    </font>
    <font>
      <sz val="11"/>
      <color rgb="FF000000"/>
      <name val="Garamond"/>
      <family val="1"/>
      <charset val="238"/>
    </font>
    <font>
      <sz val="9"/>
      <name val="Arial"/>
      <family val="2"/>
      <charset val="238"/>
    </font>
    <font>
      <vertAlign val="subscript"/>
      <sz val="9"/>
      <name val="Century Gothic CE"/>
      <charset val="238"/>
    </font>
    <font>
      <b/>
      <sz val="9"/>
      <name val="Arial"/>
      <family val="2"/>
      <charset val="238"/>
    </font>
    <font>
      <sz val="9"/>
      <color rgb="FFFF0000"/>
      <name val="Century Gothic CE"/>
      <charset val="238"/>
    </font>
    <font>
      <sz val="9"/>
      <color theme="5"/>
      <name val="Century Gothic CE"/>
      <charset val="238"/>
    </font>
    <font>
      <b/>
      <sz val="10"/>
      <name val="Arial Narrow"/>
      <family val="2"/>
      <charset val="238"/>
    </font>
    <font>
      <sz val="10"/>
      <name val="Arial Narrow"/>
      <family val="2"/>
      <charset val="238"/>
    </font>
    <font>
      <sz val="10"/>
      <color rgb="FFFF0000"/>
      <name val="Arial"/>
      <family val="2"/>
      <charset val="238"/>
    </font>
    <font>
      <sz val="10"/>
      <color rgb="FFFF0000"/>
      <name val="Century Gothic CE"/>
      <charset val="238"/>
    </font>
    <font>
      <b/>
      <sz val="10"/>
      <color rgb="FFFF0000"/>
      <name val="Arial"/>
      <family val="2"/>
      <charset val="238"/>
    </font>
    <font>
      <sz val="8"/>
      <name val="Century Gothic CE"/>
      <charset val="238"/>
    </font>
    <font>
      <sz val="10"/>
      <color theme="1"/>
      <name val="Arial"/>
      <family val="2"/>
      <charset val="238"/>
    </font>
    <font>
      <b/>
      <sz val="10"/>
      <name val="Arial"/>
      <family val="2"/>
      <charset val="238"/>
    </font>
    <font>
      <sz val="9"/>
      <color rgb="FF000000"/>
      <name val="Arial"/>
      <family val="2"/>
      <charset val="238"/>
    </font>
    <font>
      <sz val="9"/>
      <color theme="1"/>
      <name val="Arial"/>
      <family val="2"/>
      <charset val="238"/>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4.9989318521683403E-2"/>
        <bgColor indexed="64"/>
      </patternFill>
    </fill>
    <fill>
      <patternFill patternType="solid">
        <fgColor theme="4" tint="0.79998168889431442"/>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dashed">
        <color auto="1"/>
      </top>
      <bottom style="thin">
        <color auto="1"/>
      </bottom>
      <diagonal/>
    </border>
    <border>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auto="1"/>
      </top>
      <bottom style="thin">
        <color auto="1"/>
      </bottom>
      <diagonal/>
    </border>
    <border>
      <left style="thin">
        <color theme="1" tint="0.34998626667073579"/>
      </left>
      <right style="thin">
        <color theme="1" tint="0.34998626667073579"/>
      </right>
      <top/>
      <bottom style="thin">
        <color theme="1" tint="0.34998626667073579"/>
      </bottom>
      <diagonal/>
    </border>
    <border>
      <left/>
      <right/>
      <top/>
      <bottom style="thin">
        <color theme="1" tint="0.34998626667073579"/>
      </bottom>
      <diagonal/>
    </border>
  </borders>
  <cellStyleXfs count="195">
    <xf numFmtId="0" fontId="0" fillId="0" borderId="0"/>
    <xf numFmtId="0" fontId="10" fillId="0" borderId="0"/>
    <xf numFmtId="0" fontId="11" fillId="0" borderId="0"/>
    <xf numFmtId="0" fontId="11" fillId="0" borderId="0"/>
    <xf numFmtId="0" fontId="10" fillId="0" borderId="0" applyNumberFormat="0" applyFill="0" applyBorder="0" applyAlignment="0" applyProtection="0"/>
    <xf numFmtId="0" fontId="12" fillId="0" borderId="0"/>
    <xf numFmtId="0" fontId="12" fillId="0" borderId="0"/>
    <xf numFmtId="164" fontId="11" fillId="0" borderId="0" applyFont="0" applyFill="0" applyBorder="0" applyAlignment="0" applyProtection="0"/>
    <xf numFmtId="0" fontId="9" fillId="0" borderId="0"/>
    <xf numFmtId="0" fontId="10" fillId="0" borderId="0"/>
    <xf numFmtId="170" fontId="10" fillId="0" borderId="0" applyFont="0" applyFill="0" applyBorder="0" applyAlignment="0" applyProtection="0"/>
    <xf numFmtId="171" fontId="10" fillId="0" borderId="0" applyFont="0" applyFill="0" applyBorder="0" applyAlignment="0" applyProtection="0"/>
    <xf numFmtId="0" fontId="14" fillId="0" borderId="0"/>
    <xf numFmtId="172" fontId="16" fillId="0" borderId="0"/>
    <xf numFmtId="172" fontId="16" fillId="0" borderId="0"/>
    <xf numFmtId="0" fontId="15" fillId="0" borderId="0"/>
    <xf numFmtId="0" fontId="15" fillId="0" borderId="0"/>
    <xf numFmtId="0" fontId="10" fillId="0" borderId="0"/>
    <xf numFmtId="168" fontId="10" fillId="0" borderId="0" applyFont="0" applyFill="0" applyBorder="0" applyAlignment="0" applyProtection="0"/>
    <xf numFmtId="169" fontId="10" fillId="0" borderId="0" applyFont="0" applyFill="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5"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3" borderId="0" applyNumberFormat="0" applyBorder="0" applyAlignment="0" applyProtection="0"/>
    <xf numFmtId="0" fontId="17" fillId="2" borderId="0" applyNumberFormat="0" applyBorder="0" applyAlignment="0" applyProtection="0"/>
    <xf numFmtId="0" fontId="14" fillId="0" borderId="0"/>
    <xf numFmtId="0" fontId="13" fillId="0" borderId="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4" applyNumberFormat="0" applyAlignment="0" applyProtection="0"/>
    <xf numFmtId="0" fontId="21" fillId="21" borderId="5" applyNumberFormat="0" applyAlignment="0" applyProtection="0"/>
    <xf numFmtId="44" fontId="15" fillId="0" borderId="0" applyFont="0" applyFill="0" applyBorder="0" applyAlignment="0" applyProtection="0"/>
    <xf numFmtId="171" fontId="17" fillId="0" borderId="0" applyFont="0" applyFill="0" applyBorder="0" applyAlignment="0" applyProtection="0"/>
    <xf numFmtId="44" fontId="15"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7" borderId="4" applyNumberFormat="0" applyAlignment="0" applyProtection="0"/>
    <xf numFmtId="0" fontId="28" fillId="0" borderId="9" applyNumberFormat="0" applyFill="0" applyAlignment="0" applyProtection="0"/>
    <xf numFmtId="0" fontId="29" fillId="22" borderId="0" applyNumberFormat="0" applyBorder="0" applyAlignment="0" applyProtection="0"/>
    <xf numFmtId="0" fontId="17" fillId="0" borderId="0"/>
    <xf numFmtId="0" fontId="17" fillId="0" borderId="0"/>
    <xf numFmtId="0" fontId="15" fillId="0" borderId="0"/>
    <xf numFmtId="0" fontId="17" fillId="23" borderId="10" applyNumberFormat="0" applyFont="0" applyAlignment="0" applyProtection="0"/>
    <xf numFmtId="0" fontId="30" fillId="20" borderId="11" applyNumberFormat="0" applyAlignment="0" applyProtection="0"/>
    <xf numFmtId="0" fontId="31" fillId="0" borderId="0" applyNumberFormat="0" applyFill="0" applyBorder="0" applyAlignment="0" applyProtection="0"/>
    <xf numFmtId="0" fontId="32" fillId="0" borderId="12" applyNumberFormat="0" applyFill="0" applyAlignment="0" applyProtection="0"/>
    <xf numFmtId="164" fontId="13" fillId="0" borderId="0" applyFont="0" applyFill="0" applyBorder="0" applyAlignment="0" applyProtection="0"/>
    <xf numFmtId="0" fontId="33" fillId="0" borderId="0" applyNumberFormat="0" applyFill="0" applyBorder="0" applyAlignment="0" applyProtection="0"/>
    <xf numFmtId="0" fontId="5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5" fillId="4" borderId="0" applyNumberFormat="0" applyBorder="0" applyAlignment="0" applyProtection="0"/>
    <xf numFmtId="173" fontId="11" fillId="0" borderId="0" applyFont="0" applyFill="0" applyBorder="0" applyAlignment="0" applyProtection="0"/>
    <xf numFmtId="0" fontId="36" fillId="20" borderId="11" applyNumberFormat="0" applyAlignment="0" applyProtection="0"/>
    <xf numFmtId="0" fontId="37" fillId="0" borderId="0" applyNumberFormat="0" applyFill="0" applyBorder="0" applyAlignment="0" applyProtection="0"/>
    <xf numFmtId="0" fontId="38" fillId="0" borderId="6" applyNumberFormat="0" applyFill="0" applyAlignment="0" applyProtection="0"/>
    <xf numFmtId="0" fontId="39" fillId="0" borderId="7" applyNumberFormat="0" applyFill="0" applyAlignment="0" applyProtection="0"/>
    <xf numFmtId="0" fontId="40" fillId="0" borderId="8" applyNumberFormat="0" applyFill="0" applyAlignment="0" applyProtection="0"/>
    <xf numFmtId="0" fontId="40" fillId="0" borderId="0" applyNumberFormat="0" applyFill="0" applyBorder="0" applyAlignment="0" applyProtection="0"/>
    <xf numFmtId="0" fontId="41" fillId="22" borderId="0" applyNumberFormat="0" applyBorder="0" applyAlignment="0" applyProtection="0"/>
    <xf numFmtId="9" fontId="10" fillId="0" borderId="0" applyFont="0" applyFill="0" applyBorder="0" applyAlignment="0" applyProtection="0"/>
    <xf numFmtId="0" fontId="11" fillId="23" borderId="10" applyNumberFormat="0" applyFon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44" fillId="0" borderId="9" applyNumberFormat="0" applyFill="0" applyAlignment="0" applyProtection="0"/>
    <xf numFmtId="0" fontId="45" fillId="21" borderId="5" applyNumberFormat="0" applyAlignment="0" applyProtection="0"/>
    <xf numFmtId="0" fontId="46" fillId="20" borderId="4" applyNumberFormat="0" applyAlignment="0" applyProtection="0"/>
    <xf numFmtId="0" fontId="47" fillId="3" borderId="0" applyNumberFormat="0" applyBorder="0" applyAlignment="0" applyProtection="0"/>
    <xf numFmtId="165" fontId="10" fillId="0" borderId="0" applyFont="0" applyFill="0" applyBorder="0" applyAlignment="0" applyProtection="0"/>
    <xf numFmtId="0" fontId="48" fillId="7" borderId="4" applyNumberFormat="0" applyAlignment="0" applyProtection="0"/>
    <xf numFmtId="0" fontId="49" fillId="0" borderId="12" applyNumberFormat="0" applyFill="0" applyAlignment="0" applyProtection="0"/>
    <xf numFmtId="0" fontId="51" fillId="0" borderId="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41" borderId="0" applyNumberFormat="0" applyBorder="0" applyAlignment="0" applyProtection="0"/>
    <xf numFmtId="0" fontId="47" fillId="25" borderId="0" applyNumberFormat="0" applyBorder="0" applyAlignment="0" applyProtection="0"/>
    <xf numFmtId="0" fontId="46" fillId="42" borderId="4" applyNumberFormat="0" applyAlignment="0" applyProtection="0"/>
    <xf numFmtId="0" fontId="45" fillId="43" borderId="5" applyNumberFormat="0" applyAlignment="0" applyProtection="0"/>
    <xf numFmtId="0" fontId="43" fillId="0" borderId="0" applyNumberFormat="0" applyFill="0" applyBorder="0" applyAlignment="0" applyProtection="0"/>
    <xf numFmtId="0" fontId="35" fillId="26" borderId="0" applyNumberFormat="0" applyBorder="0" applyAlignment="0" applyProtection="0"/>
    <xf numFmtId="0" fontId="38" fillId="0" borderId="6" applyNumberFormat="0" applyFill="0" applyAlignment="0" applyProtection="0"/>
    <xf numFmtId="0" fontId="39" fillId="0" borderId="7" applyNumberFormat="0" applyFill="0" applyAlignment="0" applyProtection="0"/>
    <xf numFmtId="0" fontId="40" fillId="0" borderId="8" applyNumberFormat="0" applyFill="0" applyAlignment="0" applyProtection="0"/>
    <xf numFmtId="0" fontId="40" fillId="0" borderId="0" applyNumberFormat="0" applyFill="0" applyBorder="0" applyAlignment="0" applyProtection="0"/>
    <xf numFmtId="0" fontId="48" fillId="29" borderId="4" applyNumberFormat="0" applyAlignment="0" applyProtection="0"/>
    <xf numFmtId="0" fontId="44" fillId="0" borderId="9" applyNumberFormat="0" applyFill="0" applyAlignment="0" applyProtection="0"/>
    <xf numFmtId="0" fontId="41" fillId="44" borderId="0" applyNumberFormat="0" applyBorder="0" applyAlignment="0" applyProtection="0"/>
    <xf numFmtId="0" fontId="15" fillId="45" borderId="10" applyNumberFormat="0" applyAlignment="0" applyProtection="0"/>
    <xf numFmtId="0" fontId="36" fillId="42" borderId="11" applyNumberFormat="0" applyAlignment="0" applyProtection="0"/>
    <xf numFmtId="0" fontId="14" fillId="0" borderId="0"/>
    <xf numFmtId="0" fontId="37" fillId="0" borderId="0" applyNumberFormat="0" applyFill="0" applyBorder="0" applyAlignment="0" applyProtection="0"/>
    <xf numFmtId="0" fontId="49" fillId="0" borderId="12" applyNumberFormat="0" applyFill="0" applyAlignment="0" applyProtection="0"/>
    <xf numFmtId="165" fontId="11" fillId="0" borderId="0" applyFont="0" applyFill="0" applyBorder="0" applyAlignment="0" applyProtection="0"/>
    <xf numFmtId="0" fontId="42" fillId="0" borderId="0" applyNumberFormat="0" applyFill="0" applyBorder="0" applyAlignment="0" applyProtection="0"/>
    <xf numFmtId="0" fontId="17" fillId="0" borderId="0"/>
    <xf numFmtId="0" fontId="8" fillId="0" borderId="0"/>
    <xf numFmtId="0" fontId="52" fillId="0" borderId="0"/>
    <xf numFmtId="0" fontId="52" fillId="0" borderId="0"/>
    <xf numFmtId="0" fontId="8" fillId="0" borderId="0"/>
    <xf numFmtId="171" fontId="17" fillId="0" borderId="0" applyFont="0" applyFill="0" applyBorder="0" applyAlignment="0" applyProtection="0"/>
    <xf numFmtId="0" fontId="15" fillId="0" borderId="0"/>
    <xf numFmtId="0" fontId="7" fillId="0" borderId="0"/>
    <xf numFmtId="0" fontId="14" fillId="0" borderId="0"/>
    <xf numFmtId="175" fontId="10" fillId="0" borderId="0" applyFill="0" applyBorder="0" applyAlignment="0" applyProtection="0"/>
    <xf numFmtId="0" fontId="6" fillId="0" borderId="0"/>
    <xf numFmtId="0" fontId="53" fillId="0" borderId="0"/>
    <xf numFmtId="0" fontId="5" fillId="0" borderId="0"/>
    <xf numFmtId="1" fontId="54" fillId="0" borderId="0"/>
    <xf numFmtId="164" fontId="10" fillId="0" borderId="0" applyFont="0" applyFill="0" applyBorder="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176" fontId="55" fillId="0" borderId="0" applyFont="0" applyFill="0" applyBorder="0" applyAlignment="0" applyProtection="0"/>
    <xf numFmtId="0" fontId="56" fillId="0" borderId="0"/>
    <xf numFmtId="9" fontId="63" fillId="0" borderId="0" applyFont="0" applyFill="0" applyBorder="0" applyAlignment="0" applyProtection="0"/>
    <xf numFmtId="0" fontId="2" fillId="0" borderId="0"/>
    <xf numFmtId="177" fontId="64" fillId="0" borderId="0" applyBorder="0" applyProtection="0"/>
    <xf numFmtId="0" fontId="52" fillId="0" borderId="0"/>
    <xf numFmtId="176" fontId="52" fillId="0" borderId="0" applyFont="0" applyFill="0" applyBorder="0" applyAlignment="0" applyProtection="0"/>
    <xf numFmtId="0" fontId="1" fillId="0" borderId="0"/>
  </cellStyleXfs>
  <cellXfs count="613">
    <xf numFmtId="0" fontId="0" fillId="0" borderId="0" xfId="0"/>
    <xf numFmtId="49" fontId="57" fillId="0" borderId="0" xfId="188" applyNumberFormat="1" applyFont="1" applyFill="1" applyAlignment="1">
      <alignment horizontal="center" vertical="top"/>
    </xf>
    <xf numFmtId="0" fontId="57" fillId="0" borderId="0" xfId="188" applyFont="1" applyFill="1" applyAlignment="1">
      <alignment vertical="top" wrapText="1"/>
    </xf>
    <xf numFmtId="2" fontId="57" fillId="0" borderId="0" xfId="0" applyNumberFormat="1" applyFont="1" applyFill="1" applyAlignment="1">
      <alignment horizontal="right"/>
    </xf>
    <xf numFmtId="4" fontId="57" fillId="0" borderId="0" xfId="188" applyNumberFormat="1" applyFont="1" applyFill="1" applyAlignment="1">
      <alignment horizontal="right"/>
    </xf>
    <xf numFmtId="0" fontId="57" fillId="0" borderId="0" xfId="188" applyFont="1" applyFill="1" applyAlignment="1">
      <alignment horizontal="center"/>
    </xf>
    <xf numFmtId="0" fontId="59" fillId="0" borderId="2" xfId="0" applyFont="1" applyBorder="1" applyAlignment="1">
      <alignment horizontal="center"/>
    </xf>
    <xf numFmtId="2" fontId="59" fillId="0" borderId="2" xfId="0" applyNumberFormat="1" applyFont="1" applyBorder="1" applyAlignment="1"/>
    <xf numFmtId="4" fontId="59" fillId="0" borderId="3" xfId="0" applyNumberFormat="1" applyFont="1" applyBorder="1" applyAlignment="1">
      <alignment horizontal="right"/>
    </xf>
    <xf numFmtId="4" fontId="59" fillId="0" borderId="0" xfId="0" applyNumberFormat="1" applyFont="1" applyBorder="1" applyAlignment="1">
      <alignment horizontal="right"/>
    </xf>
    <xf numFmtId="0" fontId="59" fillId="0" borderId="0" xfId="0" applyFont="1" applyBorder="1" applyAlignment="1">
      <alignment horizontal="left"/>
    </xf>
    <xf numFmtId="49" fontId="58" fillId="0" borderId="0" xfId="0" applyNumberFormat="1" applyFont="1" applyBorder="1" applyAlignment="1">
      <alignment horizontal="center" vertical="center"/>
    </xf>
    <xf numFmtId="0" fontId="58" fillId="0" borderId="0" xfId="0" applyFont="1" applyBorder="1" applyAlignment="1">
      <alignment horizontal="left"/>
    </xf>
    <xf numFmtId="0" fontId="58" fillId="0" borderId="0" xfId="0" applyFont="1" applyBorder="1" applyAlignment="1">
      <alignment horizontal="center"/>
    </xf>
    <xf numFmtId="2" fontId="58" fillId="0" borderId="0" xfId="0" applyNumberFormat="1" applyFont="1" applyBorder="1" applyAlignment="1"/>
    <xf numFmtId="4" fontId="58" fillId="0" borderId="0" xfId="0" applyNumberFormat="1" applyFont="1" applyBorder="1" applyAlignment="1">
      <alignment horizontal="right"/>
    </xf>
    <xf numFmtId="0" fontId="58" fillId="0" borderId="0" xfId="0" applyFont="1" applyBorder="1" applyAlignment="1" applyProtection="1">
      <alignment horizontal="center" vertical="center"/>
    </xf>
    <xf numFmtId="4" fontId="57" fillId="0" borderId="0" xfId="0" applyNumberFormat="1" applyFont="1" applyFill="1" applyBorder="1" applyAlignment="1" applyProtection="1">
      <alignment horizontal="right" vertical="top"/>
    </xf>
    <xf numFmtId="49" fontId="59" fillId="0" borderId="0" xfId="0" applyNumberFormat="1" applyFont="1" applyFill="1" applyBorder="1" applyAlignment="1" applyProtection="1">
      <alignment horizontal="center" vertical="center"/>
    </xf>
    <xf numFmtId="4" fontId="56" fillId="0" borderId="0" xfId="0" applyNumberFormat="1" applyFont="1" applyBorder="1" applyAlignment="1">
      <alignment horizontal="right"/>
    </xf>
    <xf numFmtId="0" fontId="56" fillId="0" borderId="0" xfId="0" applyFont="1" applyBorder="1"/>
    <xf numFmtId="4" fontId="56" fillId="0" borderId="0" xfId="7" applyNumberFormat="1" applyFont="1" applyBorder="1" applyAlignment="1">
      <alignment horizontal="right"/>
    </xf>
    <xf numFmtId="49" fontId="58" fillId="0" borderId="0" xfId="0" applyNumberFormat="1" applyFont="1" applyFill="1" applyBorder="1" applyAlignment="1" applyProtection="1">
      <alignment horizontal="center" vertical="center"/>
    </xf>
    <xf numFmtId="4" fontId="57" fillId="0" borderId="0" xfId="0" applyNumberFormat="1" applyFont="1" applyFill="1" applyBorder="1" applyAlignment="1" applyProtection="1">
      <alignment horizontal="right"/>
    </xf>
    <xf numFmtId="4" fontId="57" fillId="0" borderId="0" xfId="0" applyNumberFormat="1" applyFont="1" applyFill="1" applyBorder="1" applyAlignment="1" applyProtection="1">
      <alignment horizontal="right"/>
      <protection locked="0"/>
    </xf>
    <xf numFmtId="49" fontId="58" fillId="0" borderId="0" xfId="0" applyNumberFormat="1" applyFont="1" applyFill="1" applyBorder="1" applyAlignment="1" applyProtection="1">
      <alignment horizontal="center" vertical="top"/>
    </xf>
    <xf numFmtId="0" fontId="58" fillId="0" borderId="0" xfId="0" applyFont="1" applyFill="1" applyBorder="1" applyAlignment="1" applyProtection="1">
      <alignment horizontal="center" vertical="top"/>
    </xf>
    <xf numFmtId="4" fontId="57" fillId="0" borderId="0" xfId="0" applyNumberFormat="1" applyFont="1" applyFill="1" applyBorder="1" applyAlignment="1" applyProtection="1">
      <alignment horizontal="right" vertical="top"/>
      <protection locked="0"/>
    </xf>
    <xf numFmtId="0" fontId="57" fillId="0" borderId="0" xfId="0" applyFont="1" applyAlignment="1">
      <alignment horizontal="center" vertical="top"/>
    </xf>
    <xf numFmtId="174" fontId="58" fillId="0" borderId="0" xfId="0" applyNumberFormat="1" applyFont="1" applyFill="1" applyAlignment="1">
      <alignment horizontal="right" vertical="top"/>
    </xf>
    <xf numFmtId="4" fontId="57" fillId="0" borderId="0" xfId="1" applyNumberFormat="1" applyFont="1"/>
    <xf numFmtId="2" fontId="57" fillId="0" borderId="0" xfId="0" applyNumberFormat="1" applyFont="1" applyFill="1" applyBorder="1" applyAlignment="1" applyProtection="1">
      <alignment vertical="top" wrapText="1"/>
    </xf>
    <xf numFmtId="0" fontId="60" fillId="0" borderId="0" xfId="12" applyFont="1" applyFill="1"/>
    <xf numFmtId="0" fontId="57" fillId="0" borderId="0" xfId="12" applyFont="1" applyFill="1"/>
    <xf numFmtId="2" fontId="57" fillId="0" borderId="0" xfId="12" applyNumberFormat="1" applyFont="1" applyFill="1" applyAlignment="1"/>
    <xf numFmtId="4" fontId="57" fillId="0" borderId="0" xfId="12" applyNumberFormat="1" applyFont="1" applyFill="1" applyAlignment="1">
      <alignment horizontal="right"/>
    </xf>
    <xf numFmtId="4" fontId="57" fillId="0" borderId="0" xfId="12" applyNumberFormat="1" applyFont="1" applyFill="1"/>
    <xf numFmtId="0" fontId="60" fillId="0" borderId="0" xfId="2" applyFont="1" applyFill="1" applyBorder="1" applyAlignment="1">
      <alignment horizontal="left" vertical="top"/>
    </xf>
    <xf numFmtId="0" fontId="57" fillId="0" borderId="0" xfId="2" applyFont="1" applyFill="1" applyBorder="1" applyAlignment="1">
      <alignment horizontal="left"/>
    </xf>
    <xf numFmtId="2" fontId="57" fillId="0" borderId="0" xfId="2" applyNumberFormat="1" applyFont="1" applyFill="1" applyBorder="1" applyAlignment="1"/>
    <xf numFmtId="4" fontId="57" fillId="0" borderId="0" xfId="2" applyNumberFormat="1" applyFont="1" applyFill="1" applyBorder="1" applyAlignment="1">
      <alignment horizontal="left"/>
    </xf>
    <xf numFmtId="4" fontId="57" fillId="0" borderId="0" xfId="2" applyNumberFormat="1" applyFont="1" applyFill="1" applyBorder="1" applyAlignment="1">
      <alignment horizontal="right"/>
    </xf>
    <xf numFmtId="0" fontId="56" fillId="0" borderId="0" xfId="0" applyFont="1" applyBorder="1" applyAlignment="1">
      <alignment horizontal="center"/>
    </xf>
    <xf numFmtId="2" fontId="56" fillId="0" borderId="0" xfId="0" applyNumberFormat="1" applyFont="1" applyBorder="1" applyAlignment="1"/>
    <xf numFmtId="0" fontId="57" fillId="0" borderId="0" xfId="3" applyFont="1" applyFill="1" applyBorder="1" applyAlignment="1">
      <alignment horizontal="center" vertical="top"/>
    </xf>
    <xf numFmtId="0" fontId="57" fillId="0" borderId="0" xfId="3" applyFont="1" applyBorder="1" applyAlignment="1">
      <alignment horizontal="left" vertical="justify"/>
    </xf>
    <xf numFmtId="0" fontId="57" fillId="0" borderId="0" xfId="3" applyFont="1" applyBorder="1" applyAlignment="1">
      <alignment horizontal="center"/>
    </xf>
    <xf numFmtId="2" fontId="57" fillId="0" borderId="0" xfId="3" applyNumberFormat="1" applyFont="1" applyBorder="1" applyAlignment="1"/>
    <xf numFmtId="4" fontId="57" fillId="0" borderId="0" xfId="7" applyNumberFormat="1" applyFont="1" applyBorder="1" applyAlignment="1">
      <alignment horizontal="right"/>
    </xf>
    <xf numFmtId="4" fontId="57" fillId="0" borderId="0" xfId="0" applyNumberFormat="1" applyFont="1" applyBorder="1" applyAlignment="1">
      <alignment horizontal="right"/>
    </xf>
    <xf numFmtId="0" fontId="57" fillId="0" borderId="0" xfId="3" applyFont="1" applyBorder="1" applyAlignment="1">
      <alignment horizontal="center" vertical="top"/>
    </xf>
    <xf numFmtId="0" fontId="57" fillId="0" borderId="0" xfId="0" applyFont="1" applyBorder="1" applyAlignment="1">
      <alignment vertical="top" wrapText="1"/>
    </xf>
    <xf numFmtId="4" fontId="57" fillId="0" borderId="0" xfId="0" applyNumberFormat="1" applyFont="1" applyBorder="1" applyAlignment="1">
      <alignment horizontal="center"/>
    </xf>
    <xf numFmtId="0" fontId="57" fillId="0" borderId="0" xfId="0" quotePrefix="1" applyFont="1" applyBorder="1" applyAlignment="1">
      <alignment vertical="top" wrapText="1"/>
    </xf>
    <xf numFmtId="0" fontId="57" fillId="0" borderId="0" xfId="3" applyFont="1" applyFill="1" applyBorder="1" applyAlignment="1">
      <alignment horizontal="left" vertical="justify"/>
    </xf>
    <xf numFmtId="0" fontId="57" fillId="0" borderId="0" xfId="0" applyFont="1" applyBorder="1" applyAlignment="1">
      <alignment horizontal="center"/>
    </xf>
    <xf numFmtId="2" fontId="57" fillId="0" borderId="0" xfId="0" applyNumberFormat="1" applyFont="1" applyBorder="1" applyAlignment="1"/>
    <xf numFmtId="0" fontId="57" fillId="0" borderId="0" xfId="0" applyFont="1" applyBorder="1"/>
    <xf numFmtId="0" fontId="57" fillId="0" borderId="0" xfId="8" applyFont="1" applyBorder="1" applyAlignment="1" applyProtection="1">
      <alignment vertical="top" wrapText="1"/>
    </xf>
    <xf numFmtId="0" fontId="56" fillId="0" borderId="0" xfId="3" applyFont="1" applyBorder="1" applyAlignment="1">
      <alignment horizontal="center"/>
    </xf>
    <xf numFmtId="2" fontId="56" fillId="0" borderId="0" xfId="3" applyNumberFormat="1" applyFont="1" applyBorder="1" applyAlignment="1"/>
    <xf numFmtId="49" fontId="56" fillId="0" borderId="0" xfId="0" applyNumberFormat="1" applyFont="1" applyBorder="1" applyAlignment="1">
      <alignment horizontal="center" vertical="top"/>
    </xf>
    <xf numFmtId="0" fontId="56" fillId="0" borderId="0" xfId="0" applyFont="1" applyBorder="1" applyAlignment="1">
      <alignment horizontal="justify" vertical="top" wrapText="1"/>
    </xf>
    <xf numFmtId="49" fontId="57" fillId="0" borderId="0" xfId="0" applyNumberFormat="1" applyFont="1" applyBorder="1" applyAlignment="1">
      <alignment horizontal="center" vertical="top"/>
    </xf>
    <xf numFmtId="0" fontId="57" fillId="0" borderId="0" xfId="0" applyFont="1" applyBorder="1" applyAlignment="1">
      <alignment horizontal="justify" vertical="top" wrapText="1"/>
    </xf>
    <xf numFmtId="2" fontId="57" fillId="0" borderId="0" xfId="0" applyNumberFormat="1" applyFont="1" applyFill="1" applyBorder="1" applyAlignment="1"/>
    <xf numFmtId="0" fontId="61" fillId="0" borderId="0" xfId="2" applyFont="1" applyFill="1" applyBorder="1" applyAlignment="1">
      <alignment horizontal="left" vertical="top"/>
    </xf>
    <xf numFmtId="0" fontId="56" fillId="0" borderId="0" xfId="2" applyFont="1" applyFill="1" applyBorder="1" applyAlignment="1">
      <alignment horizontal="left"/>
    </xf>
    <xf numFmtId="2" fontId="56" fillId="0" borderId="0" xfId="2" applyNumberFormat="1" applyFont="1" applyFill="1" applyBorder="1" applyAlignment="1"/>
    <xf numFmtId="4" fontId="56" fillId="0" borderId="0" xfId="2" applyNumberFormat="1" applyFont="1" applyFill="1" applyBorder="1" applyAlignment="1">
      <alignment horizontal="left"/>
    </xf>
    <xf numFmtId="4" fontId="56" fillId="0" borderId="0" xfId="2" applyNumberFormat="1" applyFont="1" applyFill="1" applyBorder="1" applyAlignment="1">
      <alignment horizontal="right"/>
    </xf>
    <xf numFmtId="0" fontId="56" fillId="0" borderId="0" xfId="2" applyFont="1" applyFill="1" applyBorder="1" applyAlignment="1">
      <alignment horizontal="left" vertical="top"/>
    </xf>
    <xf numFmtId="0" fontId="59" fillId="0" borderId="0" xfId="2" applyFont="1" applyFill="1" applyBorder="1" applyAlignment="1">
      <alignment horizontal="left" vertical="top"/>
    </xf>
    <xf numFmtId="4" fontId="59" fillId="0" borderId="0" xfId="2" applyNumberFormat="1" applyFont="1" applyFill="1" applyBorder="1" applyAlignment="1">
      <alignment horizontal="left"/>
    </xf>
    <xf numFmtId="4" fontId="59" fillId="0" borderId="0" xfId="2" applyNumberFormat="1" applyFont="1" applyFill="1" applyBorder="1" applyAlignment="1">
      <alignment horizontal="right"/>
    </xf>
    <xf numFmtId="166" fontId="59" fillId="0" borderId="0" xfId="0" applyNumberFormat="1" applyFont="1" applyFill="1" applyBorder="1" applyAlignment="1">
      <alignment horizontal="center" vertical="center"/>
    </xf>
    <xf numFmtId="0" fontId="59" fillId="0" borderId="0" xfId="0" applyFont="1" applyBorder="1" applyAlignment="1">
      <alignment wrapText="1"/>
    </xf>
    <xf numFmtId="4" fontId="59" fillId="0" borderId="0" xfId="0" applyNumberFormat="1" applyFont="1" applyBorder="1" applyAlignment="1">
      <alignment horizontal="center"/>
    </xf>
    <xf numFmtId="2" fontId="59" fillId="0" borderId="0" xfId="0" applyNumberFormat="1" applyFont="1" applyFill="1" applyBorder="1" applyAlignment="1"/>
    <xf numFmtId="166" fontId="57" fillId="0" borderId="0" xfId="0" applyNumberFormat="1" applyFont="1" applyFill="1" applyBorder="1" applyAlignment="1">
      <alignment horizontal="center" vertical="top"/>
    </xf>
    <xf numFmtId="0" fontId="58" fillId="0" borderId="0" xfId="3" applyFont="1" applyBorder="1" applyAlignment="1">
      <alignment horizontal="center" vertical="center"/>
    </xf>
    <xf numFmtId="0" fontId="58" fillId="0" borderId="0" xfId="3" applyFont="1" applyBorder="1" applyAlignment="1">
      <alignment horizontal="left" vertical="justify"/>
    </xf>
    <xf numFmtId="0" fontId="57" fillId="0" borderId="0" xfId="3" applyFont="1" applyBorder="1" applyAlignment="1">
      <alignment vertical="top" wrapText="1"/>
    </xf>
    <xf numFmtId="4" fontId="57" fillId="0" borderId="0" xfId="0" applyNumberFormat="1" applyFont="1" applyBorder="1" applyAlignment="1" applyProtection="1">
      <alignment horizontal="justify" vertical="top" wrapText="1"/>
      <protection locked="0"/>
    </xf>
    <xf numFmtId="167" fontId="57" fillId="0" borderId="0" xfId="7" applyNumberFormat="1" applyFont="1" applyBorder="1" applyAlignment="1">
      <alignment horizontal="center" vertical="top"/>
    </xf>
    <xf numFmtId="167" fontId="57" fillId="0" borderId="0" xfId="7" applyNumberFormat="1" applyFont="1" applyBorder="1" applyAlignment="1">
      <alignment horizontal="center"/>
    </xf>
    <xf numFmtId="2" fontId="57" fillId="0" borderId="0" xfId="7" applyNumberFormat="1" applyFont="1" applyBorder="1" applyAlignment="1"/>
    <xf numFmtId="0" fontId="62" fillId="0" borderId="0" xfId="0" applyFont="1" applyBorder="1" applyAlignment="1" applyProtection="1">
      <alignment horizontal="center" vertical="center"/>
      <protection locked="0"/>
    </xf>
    <xf numFmtId="4" fontId="57" fillId="0" borderId="0" xfId="0" applyNumberFormat="1" applyFont="1" applyBorder="1" applyAlignment="1" applyProtection="1">
      <alignment horizontal="right" vertical="top"/>
      <protection locked="0"/>
    </xf>
    <xf numFmtId="0" fontId="57" fillId="0" borderId="0" xfId="0" applyFont="1" applyFill="1" applyBorder="1" applyAlignment="1">
      <alignment horizontal="center" vertical="center"/>
    </xf>
    <xf numFmtId="0" fontId="59" fillId="0" borderId="1" xfId="0" applyFont="1" applyBorder="1" applyAlignment="1">
      <alignment horizontal="left"/>
    </xf>
    <xf numFmtId="0" fontId="58" fillId="0" borderId="1" xfId="0" applyFont="1" applyFill="1" applyBorder="1" applyAlignment="1" applyProtection="1"/>
    <xf numFmtId="0" fontId="58" fillId="0" borderId="2" xfId="0" applyFont="1" applyFill="1" applyBorder="1" applyAlignment="1" applyProtection="1"/>
    <xf numFmtId="2" fontId="57" fillId="0" borderId="2" xfId="0" applyNumberFormat="1" applyFont="1" applyFill="1" applyBorder="1" applyAlignment="1" applyProtection="1"/>
    <xf numFmtId="4" fontId="57" fillId="0" borderId="3" xfId="0" applyNumberFormat="1" applyFont="1" applyFill="1" applyBorder="1" applyAlignment="1" applyProtection="1"/>
    <xf numFmtId="0" fontId="57" fillId="0" borderId="0" xfId="0" applyFont="1" applyFill="1" applyBorder="1" applyAlignment="1" applyProtection="1">
      <alignment horizontal="justify" vertical="top" wrapText="1"/>
    </xf>
    <xf numFmtId="0" fontId="57" fillId="0" borderId="0" xfId="0" applyFont="1" applyFill="1" applyBorder="1" applyAlignment="1" applyProtection="1">
      <alignment horizontal="center" wrapText="1"/>
    </xf>
    <xf numFmtId="2" fontId="57" fillId="0" borderId="0" xfId="0" applyNumberFormat="1" applyFont="1" applyFill="1" applyBorder="1" applyAlignment="1" applyProtection="1"/>
    <xf numFmtId="0" fontId="58" fillId="0" borderId="0" xfId="0" applyFont="1" applyBorder="1" applyProtection="1"/>
    <xf numFmtId="0" fontId="58" fillId="0" borderId="0" xfId="0" applyFont="1" applyFill="1" applyBorder="1" applyAlignment="1" applyProtection="1">
      <alignment horizontal="center"/>
    </xf>
    <xf numFmtId="0" fontId="57" fillId="0" borderId="0" xfId="3" applyFont="1" applyFill="1" applyBorder="1" applyAlignment="1">
      <alignment horizontal="left" vertical="top" wrapText="1"/>
    </xf>
    <xf numFmtId="0" fontId="57" fillId="0" borderId="0" xfId="3" applyFont="1" applyBorder="1" applyAlignment="1">
      <alignment vertical="top"/>
    </xf>
    <xf numFmtId="0" fontId="57" fillId="0" borderId="0" xfId="190" applyFont="1" applyBorder="1" applyAlignment="1">
      <alignment wrapText="1"/>
    </xf>
    <xf numFmtId="2" fontId="57" fillId="0" borderId="0" xfId="190" applyNumberFormat="1" applyFont="1" applyBorder="1" applyAlignment="1">
      <alignment wrapText="1"/>
    </xf>
    <xf numFmtId="0" fontId="57" fillId="0" borderId="0" xfId="190" applyFont="1" applyBorder="1" applyAlignment="1">
      <alignment horizontal="center" wrapText="1"/>
    </xf>
    <xf numFmtId="4" fontId="57" fillId="0" borderId="0" xfId="190" applyNumberFormat="1" applyFont="1" applyBorder="1" applyAlignment="1">
      <alignment wrapText="1"/>
    </xf>
    <xf numFmtId="2" fontId="57" fillId="0" borderId="0" xfId="190" applyNumberFormat="1" applyFont="1" applyFill="1" applyBorder="1" applyAlignment="1">
      <alignment wrapText="1"/>
    </xf>
    <xf numFmtId="0" fontId="57" fillId="0" borderId="0" xfId="190" applyFont="1" applyFill="1" applyBorder="1" applyAlignment="1">
      <alignment horizontal="center" wrapText="1"/>
    </xf>
    <xf numFmtId="4" fontId="57" fillId="0" borderId="0" xfId="190" applyNumberFormat="1" applyFont="1" applyFill="1" applyBorder="1" applyAlignment="1">
      <alignment wrapText="1"/>
    </xf>
    <xf numFmtId="0" fontId="57" fillId="0" borderId="0" xfId="1" quotePrefix="1" applyFont="1" applyAlignment="1">
      <alignment horizontal="center"/>
    </xf>
    <xf numFmtId="0" fontId="57" fillId="0" borderId="0" xfId="1" applyFont="1" applyAlignment="1">
      <alignment horizontal="center"/>
    </xf>
    <xf numFmtId="0" fontId="57" fillId="0" borderId="0" xfId="1" applyFont="1" applyFill="1" applyAlignment="1">
      <alignment horizontal="center"/>
    </xf>
    <xf numFmtId="0" fontId="57" fillId="0" borderId="0" xfId="0" applyFont="1" applyFill="1" applyAlignment="1">
      <alignment horizontal="center"/>
    </xf>
    <xf numFmtId="0" fontId="57" fillId="0" borderId="0" xfId="190" applyFont="1" applyBorder="1" applyAlignment="1">
      <alignment horizontal="center" vertical="top" wrapText="1"/>
    </xf>
    <xf numFmtId="0" fontId="57" fillId="0" borderId="0" xfId="190" applyFont="1" applyFill="1" applyBorder="1" applyAlignment="1">
      <alignment horizontal="center" vertical="top" wrapText="1"/>
    </xf>
    <xf numFmtId="0" fontId="57" fillId="0" borderId="0" xfId="3" applyFont="1" applyFill="1" applyBorder="1" applyAlignment="1">
      <alignment horizontal="center"/>
    </xf>
    <xf numFmtId="2" fontId="57" fillId="0" borderId="0" xfId="3" applyNumberFormat="1" applyFont="1" applyFill="1" applyBorder="1" applyAlignment="1"/>
    <xf numFmtId="4" fontId="57" fillId="0" borderId="0" xfId="7" applyNumberFormat="1" applyFont="1" applyFill="1" applyBorder="1" applyAlignment="1">
      <alignment horizontal="right"/>
    </xf>
    <xf numFmtId="4" fontId="57" fillId="0" borderId="0" xfId="0" applyNumberFormat="1" applyFont="1" applyFill="1" applyBorder="1" applyAlignment="1">
      <alignment horizontal="right"/>
    </xf>
    <xf numFmtId="0" fontId="57" fillId="0" borderId="0" xfId="0" applyFont="1" applyFill="1" applyBorder="1"/>
    <xf numFmtId="49" fontId="57" fillId="0" borderId="0" xfId="0" applyNumberFormat="1" applyFont="1" applyFill="1" applyBorder="1" applyAlignment="1">
      <alignment horizontal="center" vertical="top"/>
    </xf>
    <xf numFmtId="0" fontId="57" fillId="0" borderId="0" xfId="0" applyFont="1" applyFill="1" applyBorder="1" applyAlignment="1">
      <alignment vertical="top" wrapText="1"/>
    </xf>
    <xf numFmtId="0" fontId="57" fillId="0" borderId="0" xfId="0" applyFont="1" applyFill="1" applyBorder="1" applyAlignment="1">
      <alignment horizontal="center"/>
    </xf>
    <xf numFmtId="0" fontId="56" fillId="0" borderId="0" xfId="0" applyFont="1" applyFill="1" applyBorder="1" applyAlignment="1">
      <alignment horizontal="center"/>
    </xf>
    <xf numFmtId="2" fontId="56" fillId="0" borderId="0" xfId="0" applyNumberFormat="1" applyFont="1" applyFill="1" applyBorder="1" applyAlignment="1"/>
    <xf numFmtId="4" fontId="56" fillId="0" borderId="0" xfId="0" applyNumberFormat="1" applyFont="1" applyFill="1" applyBorder="1" applyAlignment="1">
      <alignment horizontal="right"/>
    </xf>
    <xf numFmtId="0" fontId="57" fillId="0" borderId="0" xfId="0" applyFont="1" applyFill="1" applyBorder="1" applyAlignment="1">
      <alignment horizontal="justify" vertical="top" wrapText="1"/>
    </xf>
    <xf numFmtId="4" fontId="56" fillId="0" borderId="0" xfId="0" applyNumberFormat="1" applyFont="1" applyFill="1" applyBorder="1" applyAlignment="1">
      <alignment horizontal="left"/>
    </xf>
    <xf numFmtId="0" fontId="57" fillId="0" borderId="0" xfId="2" quotePrefix="1" applyFont="1" applyFill="1" applyBorder="1" applyAlignment="1">
      <alignment horizontal="left" vertical="top" wrapText="1" indent="2"/>
    </xf>
    <xf numFmtId="0" fontId="57" fillId="0" borderId="0" xfId="0" applyFont="1" applyFill="1" applyBorder="1" applyAlignment="1" applyProtection="1">
      <alignment vertical="top" wrapText="1"/>
    </xf>
    <xf numFmtId="0" fontId="58" fillId="0" borderId="0" xfId="0" applyFont="1" applyFill="1" applyBorder="1" applyAlignment="1" applyProtection="1">
      <alignment vertical="top" wrapText="1"/>
    </xf>
    <xf numFmtId="0" fontId="57" fillId="0" borderId="0" xfId="3" quotePrefix="1" applyFont="1" applyBorder="1" applyAlignment="1">
      <alignment vertical="top" wrapText="1"/>
    </xf>
    <xf numFmtId="0" fontId="57" fillId="0" borderId="0" xfId="3" applyFont="1" applyFill="1" applyBorder="1" applyAlignment="1">
      <alignment vertical="top"/>
    </xf>
    <xf numFmtId="0" fontId="57" fillId="0" borderId="0" xfId="3" applyFont="1" applyFill="1" applyBorder="1" applyAlignment="1">
      <alignment vertical="top" wrapText="1"/>
    </xf>
    <xf numFmtId="49" fontId="56" fillId="0" borderId="0" xfId="0" applyNumberFormat="1" applyFont="1" applyBorder="1" applyAlignment="1">
      <alignment horizontal="center" vertical="center"/>
    </xf>
    <xf numFmtId="0" fontId="57" fillId="0" borderId="0" xfId="0" applyFont="1" applyFill="1" applyBorder="1" applyAlignment="1">
      <alignment vertical="justify" wrapText="1"/>
    </xf>
    <xf numFmtId="0" fontId="57" fillId="0" borderId="0" xfId="0" quotePrefix="1" applyFont="1" applyFill="1" applyBorder="1" applyAlignment="1">
      <alignment vertical="top" wrapText="1"/>
    </xf>
    <xf numFmtId="0" fontId="67" fillId="0" borderId="0" xfId="0" applyFont="1" applyFill="1" applyBorder="1" applyAlignment="1" applyProtection="1">
      <alignment horizontal="justify" vertical="top"/>
    </xf>
    <xf numFmtId="49" fontId="57" fillId="0" borderId="0" xfId="0" applyNumberFormat="1" applyFont="1" applyBorder="1" applyAlignment="1">
      <alignment horizontal="center" vertical="center"/>
    </xf>
    <xf numFmtId="0" fontId="57" fillId="0" borderId="0" xfId="3" applyFont="1" applyBorder="1" applyAlignment="1">
      <alignment horizontal="left" vertical="top" wrapText="1"/>
    </xf>
    <xf numFmtId="0" fontId="57" fillId="0" borderId="0" xfId="0" quotePrefix="1" applyFont="1" applyFill="1" applyBorder="1" applyAlignment="1">
      <alignment horizontal="justify" vertical="top" wrapText="1"/>
    </xf>
    <xf numFmtId="49" fontId="56" fillId="0" borderId="0" xfId="0" applyNumberFormat="1" applyFont="1" applyBorder="1" applyAlignment="1">
      <alignment horizontal="left" vertical="center"/>
    </xf>
    <xf numFmtId="0" fontId="56" fillId="0" borderId="0" xfId="0" applyFont="1" applyBorder="1" applyAlignment="1">
      <alignment horizontal="left"/>
    </xf>
    <xf numFmtId="49" fontId="59" fillId="0" borderId="0" xfId="0" applyNumberFormat="1" applyFont="1" applyBorder="1" applyAlignment="1">
      <alignment horizontal="left" vertical="center"/>
    </xf>
    <xf numFmtId="49" fontId="57" fillId="0" borderId="0" xfId="0" applyNumberFormat="1" applyFont="1" applyBorder="1" applyAlignment="1">
      <alignment horizontal="left" vertical="center"/>
    </xf>
    <xf numFmtId="0" fontId="57" fillId="0" borderId="0" xfId="0" applyFont="1" applyBorder="1" applyAlignment="1">
      <alignment horizontal="left"/>
    </xf>
    <xf numFmtId="49" fontId="57" fillId="0" borderId="1" xfId="0" applyNumberFormat="1" applyFont="1" applyBorder="1" applyAlignment="1">
      <alignment horizontal="center" vertical="center"/>
    </xf>
    <xf numFmtId="49" fontId="58" fillId="0" borderId="2" xfId="0" applyNumberFormat="1" applyFont="1" applyBorder="1" applyAlignment="1">
      <alignment horizontal="left" vertical="center"/>
    </xf>
    <xf numFmtId="0" fontId="57" fillId="0" borderId="2" xfId="0" applyFont="1" applyBorder="1" applyAlignment="1">
      <alignment horizontal="center"/>
    </xf>
    <xf numFmtId="49" fontId="57" fillId="0" borderId="0" xfId="0" applyNumberFormat="1" applyFont="1" applyBorder="1" applyAlignment="1">
      <alignment horizontal="center"/>
    </xf>
    <xf numFmtId="49" fontId="57" fillId="0" borderId="0" xfId="0" applyNumberFormat="1" applyFont="1" applyBorder="1" applyAlignment="1">
      <alignment horizontal="left"/>
    </xf>
    <xf numFmtId="9" fontId="57" fillId="0" borderId="0" xfId="189" applyFont="1" applyBorder="1" applyAlignment="1">
      <alignment horizontal="center"/>
    </xf>
    <xf numFmtId="0" fontId="56" fillId="0" borderId="14" xfId="0" applyFont="1" applyBorder="1" applyAlignment="1">
      <alignment horizontal="center"/>
    </xf>
    <xf numFmtId="0" fontId="56" fillId="0" borderId="14" xfId="0" applyFont="1" applyBorder="1" applyAlignment="1"/>
    <xf numFmtId="0" fontId="57" fillId="0" borderId="14" xfId="0" applyFont="1" applyBorder="1" applyAlignment="1">
      <alignment horizontal="center"/>
    </xf>
    <xf numFmtId="49" fontId="57" fillId="0" borderId="14" xfId="0" applyNumberFormat="1" applyFont="1" applyBorder="1" applyAlignment="1">
      <alignment horizontal="center"/>
    </xf>
    <xf numFmtId="49" fontId="58" fillId="0" borderId="18" xfId="0" applyNumberFormat="1" applyFont="1" applyBorder="1" applyAlignment="1">
      <alignment horizontal="center"/>
    </xf>
    <xf numFmtId="0" fontId="58" fillId="0" borderId="18" xfId="0" applyFont="1" applyBorder="1" applyAlignment="1">
      <alignment horizontal="justify" wrapText="1"/>
    </xf>
    <xf numFmtId="0" fontId="58" fillId="0" borderId="18" xfId="0" applyFont="1" applyBorder="1" applyAlignment="1"/>
    <xf numFmtId="4" fontId="58" fillId="0" borderId="18" xfId="0" applyNumberFormat="1" applyFont="1" applyBorder="1" applyAlignment="1">
      <alignment horizontal="center"/>
    </xf>
    <xf numFmtId="4" fontId="58" fillId="0" borderId="18" xfId="0" applyNumberFormat="1" applyFont="1" applyBorder="1" applyAlignment="1">
      <alignment horizontal="right"/>
    </xf>
    <xf numFmtId="0" fontId="59" fillId="0" borderId="0" xfId="0" applyFont="1" applyBorder="1"/>
    <xf numFmtId="0" fontId="57" fillId="0" borderId="0" xfId="0" applyFont="1" applyBorder="1" applyAlignment="1">
      <alignment horizontal="justify" wrapText="1"/>
    </xf>
    <xf numFmtId="0" fontId="58" fillId="0" borderId="17" xfId="0" applyFont="1" applyBorder="1" applyAlignment="1">
      <alignment horizontal="justify" wrapText="1"/>
    </xf>
    <xf numFmtId="0" fontId="58" fillId="0" borderId="17" xfId="0" applyFont="1" applyBorder="1" applyAlignment="1"/>
    <xf numFmtId="4" fontId="58" fillId="0" borderId="17" xfId="0" applyNumberFormat="1" applyFont="1" applyBorder="1" applyAlignment="1">
      <alignment horizontal="center"/>
    </xf>
    <xf numFmtId="4" fontId="58" fillId="0" borderId="17" xfId="0" applyNumberFormat="1" applyFont="1" applyBorder="1" applyAlignment="1">
      <alignment horizontal="right"/>
    </xf>
    <xf numFmtId="49" fontId="56" fillId="0" borderId="0" xfId="0" applyNumberFormat="1" applyFont="1" applyBorder="1" applyAlignment="1">
      <alignment horizontal="center"/>
    </xf>
    <xf numFmtId="49" fontId="59" fillId="0" borderId="0" xfId="0" applyNumberFormat="1" applyFont="1" applyBorder="1" applyAlignment="1">
      <alignment horizontal="left"/>
    </xf>
    <xf numFmtId="0" fontId="56" fillId="0" borderId="0" xfId="0" applyFont="1" applyFill="1" applyBorder="1" applyAlignment="1" applyProtection="1">
      <alignment horizontal="justify" vertical="top" wrapText="1"/>
    </xf>
    <xf numFmtId="0" fontId="56" fillId="0" borderId="0" xfId="0" applyFont="1" applyFill="1" applyBorder="1" applyAlignment="1" applyProtection="1">
      <alignment horizontal="center" wrapText="1"/>
    </xf>
    <xf numFmtId="2" fontId="56" fillId="0" borderId="0" xfId="0" applyNumberFormat="1" applyFont="1" applyFill="1" applyBorder="1" applyAlignment="1" applyProtection="1"/>
    <xf numFmtId="4" fontId="56" fillId="0" borderId="0" xfId="0" applyNumberFormat="1" applyFont="1" applyFill="1" applyBorder="1" applyAlignment="1" applyProtection="1">
      <alignment horizontal="right"/>
    </xf>
    <xf numFmtId="4" fontId="56" fillId="0" borderId="0" xfId="0" applyNumberFormat="1" applyFont="1" applyFill="1" applyBorder="1" applyAlignment="1" applyProtection="1">
      <alignment horizontal="right"/>
      <protection locked="0"/>
    </xf>
    <xf numFmtId="0" fontId="57" fillId="0" borderId="0" xfId="0" applyFont="1" applyBorder="1" applyAlignment="1">
      <alignment horizontal="center" vertical="center"/>
    </xf>
    <xf numFmtId="0" fontId="57" fillId="0" borderId="0" xfId="0" applyFont="1"/>
    <xf numFmtId="0" fontId="57" fillId="0" borderId="0" xfId="0" applyFont="1" applyFill="1"/>
    <xf numFmtId="0" fontId="57" fillId="0" borderId="0" xfId="0" applyFont="1" applyBorder="1" applyAlignment="1">
      <alignment horizontal="fill" vertical="top" wrapText="1"/>
    </xf>
    <xf numFmtId="4" fontId="58" fillId="0" borderId="0" xfId="188" applyNumberFormat="1" applyFont="1" applyFill="1" applyAlignment="1">
      <alignment vertical="top" wrapText="1"/>
    </xf>
    <xf numFmtId="4" fontId="58" fillId="0" borderId="0" xfId="188" applyNumberFormat="1" applyFont="1" applyFill="1" applyAlignment="1">
      <alignment horizontal="center"/>
    </xf>
    <xf numFmtId="2" fontId="58" fillId="0" borderId="0" xfId="188" applyNumberFormat="1" applyFont="1" applyFill="1" applyAlignment="1">
      <alignment horizontal="right"/>
    </xf>
    <xf numFmtId="0" fontId="56" fillId="0" borderId="0" xfId="3" applyFont="1" applyBorder="1" applyAlignment="1">
      <alignment vertical="justify"/>
    </xf>
    <xf numFmtId="0" fontId="56" fillId="0" borderId="0" xfId="3" applyFont="1" applyBorder="1" applyAlignment="1">
      <alignment vertical="justify" wrapText="1"/>
    </xf>
    <xf numFmtId="49" fontId="65" fillId="0" borderId="0" xfId="0" applyNumberFormat="1" applyFont="1" applyBorder="1" applyAlignment="1" applyProtection="1">
      <alignment horizontal="center" vertical="top"/>
    </xf>
    <xf numFmtId="0" fontId="65" fillId="0" borderId="0" xfId="0" applyNumberFormat="1" applyFont="1" applyAlignment="1" applyProtection="1">
      <alignment horizontal="justify" vertical="top" wrapText="1"/>
    </xf>
    <xf numFmtId="0" fontId="57" fillId="0" borderId="0" xfId="190" applyFont="1" applyBorder="1" applyAlignment="1">
      <alignment horizontal="center"/>
    </xf>
    <xf numFmtId="0" fontId="57" fillId="0" borderId="0" xfId="190" applyFont="1" applyBorder="1" applyAlignment="1"/>
    <xf numFmtId="0" fontId="57" fillId="0" borderId="0" xfId="190" applyFont="1" applyBorder="1"/>
    <xf numFmtId="0" fontId="57" fillId="0" borderId="0" xfId="190" applyFont="1" applyFill="1" applyBorder="1" applyAlignment="1">
      <alignment horizontal="center"/>
    </xf>
    <xf numFmtId="0" fontId="57" fillId="0" borderId="0" xfId="190" applyFont="1" applyFill="1" applyBorder="1" applyAlignment="1"/>
    <xf numFmtId="0" fontId="57" fillId="0" borderId="0" xfId="190" applyFont="1" applyFill="1" applyBorder="1"/>
    <xf numFmtId="49" fontId="69" fillId="0" borderId="0" xfId="0" applyNumberFormat="1" applyFont="1" applyFill="1" applyBorder="1" applyAlignment="1">
      <alignment horizontal="center" vertical="top"/>
    </xf>
    <xf numFmtId="0" fontId="69" fillId="0" borderId="0" xfId="0" applyFont="1" applyFill="1" applyBorder="1"/>
    <xf numFmtId="4" fontId="69" fillId="0" borderId="0" xfId="0" applyNumberFormat="1" applyFont="1" applyFill="1" applyBorder="1" applyAlignment="1">
      <alignment horizontal="right"/>
    </xf>
    <xf numFmtId="49" fontId="59" fillId="0" borderId="0" xfId="0" applyNumberFormat="1" applyFont="1" applyFill="1" applyBorder="1" applyAlignment="1">
      <alignment horizontal="center" vertical="center"/>
    </xf>
    <xf numFmtId="0" fontId="59" fillId="0" borderId="0" xfId="0" applyFont="1" applyFill="1" applyBorder="1" applyAlignment="1">
      <alignment horizontal="left"/>
    </xf>
    <xf numFmtId="167" fontId="58" fillId="47" borderId="15" xfId="7" applyNumberFormat="1" applyFont="1" applyFill="1" applyBorder="1" applyAlignment="1">
      <alignment horizontal="center" vertical="top"/>
    </xf>
    <xf numFmtId="0" fontId="58" fillId="47" borderId="16" xfId="8" applyFont="1" applyFill="1" applyBorder="1" applyAlignment="1" applyProtection="1">
      <alignment vertical="top" wrapText="1"/>
    </xf>
    <xf numFmtId="167" fontId="58" fillId="47" borderId="16" xfId="7" applyNumberFormat="1" applyFont="1" applyFill="1" applyBorder="1" applyAlignment="1">
      <alignment horizontal="center"/>
    </xf>
    <xf numFmtId="2" fontId="58" fillId="47" borderId="16" xfId="7" applyNumberFormat="1" applyFont="1" applyFill="1" applyBorder="1" applyAlignment="1"/>
    <xf numFmtId="4" fontId="58" fillId="47" borderId="16" xfId="7" applyNumberFormat="1" applyFont="1" applyFill="1" applyBorder="1" applyAlignment="1">
      <alignment horizontal="right"/>
    </xf>
    <xf numFmtId="0" fontId="57" fillId="0" borderId="0" xfId="3" applyFont="1" applyBorder="1" applyAlignment="1">
      <alignment horizontal="left" vertical="justify" wrapText="1"/>
    </xf>
    <xf numFmtId="0" fontId="57" fillId="0" borderId="0" xfId="3" applyFont="1" applyFill="1" applyBorder="1" applyAlignment="1">
      <alignment horizontal="left" vertical="justify" wrapText="1"/>
    </xf>
    <xf numFmtId="167" fontId="58" fillId="0" borderId="0" xfId="7" applyNumberFormat="1" applyFont="1" applyFill="1" applyBorder="1" applyAlignment="1">
      <alignment horizontal="center" vertical="top"/>
    </xf>
    <xf numFmtId="4" fontId="58" fillId="47" borderId="13" xfId="7" applyNumberFormat="1" applyFont="1" applyFill="1" applyBorder="1" applyAlignment="1">
      <alignment horizontal="right"/>
    </xf>
    <xf numFmtId="0" fontId="57" fillId="0" borderId="14" xfId="0" applyFont="1" applyBorder="1" applyAlignment="1">
      <alignment horizontal="left" wrapText="1"/>
    </xf>
    <xf numFmtId="2" fontId="57" fillId="0" borderId="14" xfId="0" applyNumberFormat="1" applyFont="1" applyBorder="1" applyAlignment="1"/>
    <xf numFmtId="4" fontId="57" fillId="0" borderId="14" xfId="0" applyNumberFormat="1" applyFont="1" applyBorder="1" applyAlignment="1">
      <alignment horizontal="right"/>
    </xf>
    <xf numFmtId="0" fontId="56" fillId="0" borderId="0" xfId="0" applyFont="1" applyFill="1" applyBorder="1" applyAlignment="1">
      <alignment horizontal="justify" vertical="top" wrapText="1"/>
    </xf>
    <xf numFmtId="167" fontId="57" fillId="0" borderId="0" xfId="7" applyNumberFormat="1" applyFont="1" applyFill="1" applyBorder="1" applyAlignment="1">
      <alignment horizontal="center" vertical="top"/>
    </xf>
    <xf numFmtId="0" fontId="57" fillId="0" borderId="0" xfId="8" applyFont="1" applyFill="1" applyBorder="1" applyAlignment="1" applyProtection="1">
      <alignment vertical="top" wrapText="1"/>
    </xf>
    <xf numFmtId="167" fontId="57" fillId="0" borderId="0" xfId="7" applyNumberFormat="1" applyFont="1" applyFill="1" applyBorder="1" applyAlignment="1">
      <alignment horizontal="center"/>
    </xf>
    <xf numFmtId="2" fontId="57" fillId="0" borderId="0" xfId="7" applyNumberFormat="1" applyFont="1" applyFill="1" applyBorder="1" applyAlignment="1"/>
    <xf numFmtId="0" fontId="56" fillId="0" borderId="0" xfId="3" applyFont="1" applyFill="1" applyBorder="1" applyAlignment="1">
      <alignment horizontal="center" vertical="top"/>
    </xf>
    <xf numFmtId="0" fontId="56" fillId="0" borderId="0" xfId="3" applyFont="1" applyFill="1" applyBorder="1" applyAlignment="1">
      <alignment horizontal="left" vertical="justify"/>
    </xf>
    <xf numFmtId="0" fontId="56" fillId="0" borderId="0" xfId="3" applyFont="1" applyFill="1" applyBorder="1" applyAlignment="1">
      <alignment horizontal="center"/>
    </xf>
    <xf numFmtId="2" fontId="56" fillId="0" borderId="0" xfId="3" applyNumberFormat="1" applyFont="1" applyFill="1" applyBorder="1" applyAlignment="1"/>
    <xf numFmtId="4" fontId="56" fillId="0" borderId="0" xfId="3" applyNumberFormat="1" applyFont="1" applyFill="1" applyBorder="1" applyAlignment="1">
      <alignment horizontal="right"/>
    </xf>
    <xf numFmtId="4" fontId="56" fillId="0" borderId="0" xfId="7" applyNumberFormat="1" applyFont="1" applyFill="1" applyBorder="1" applyAlignment="1">
      <alignment horizontal="right"/>
    </xf>
    <xf numFmtId="49" fontId="56" fillId="0" borderId="0" xfId="0" applyNumberFormat="1" applyFont="1" applyFill="1" applyBorder="1" applyAlignment="1">
      <alignment horizontal="center" vertical="top"/>
    </xf>
    <xf numFmtId="0" fontId="0" fillId="0" borderId="0" xfId="0" applyFill="1"/>
    <xf numFmtId="0" fontId="59" fillId="0" borderId="0" xfId="3" applyFont="1" applyFill="1" applyBorder="1" applyAlignment="1">
      <alignment horizontal="center" vertical="top"/>
    </xf>
    <xf numFmtId="2" fontId="59" fillId="0" borderId="0" xfId="3" applyNumberFormat="1" applyFont="1" applyFill="1" applyBorder="1" applyAlignment="1"/>
    <xf numFmtId="4" fontId="59" fillId="0" borderId="0" xfId="7" applyNumberFormat="1" applyFont="1" applyFill="1" applyBorder="1" applyAlignment="1">
      <alignment horizontal="right"/>
    </xf>
    <xf numFmtId="0" fontId="59" fillId="0" borderId="0" xfId="3" applyFont="1" applyFill="1" applyBorder="1" applyAlignment="1">
      <alignment horizontal="left" vertical="justify"/>
    </xf>
    <xf numFmtId="0" fontId="59" fillId="0" borderId="0" xfId="3" applyFont="1" applyFill="1" applyBorder="1" applyAlignment="1">
      <alignment horizontal="center"/>
    </xf>
    <xf numFmtId="4" fontId="0" fillId="0" borderId="0" xfId="0" applyNumberFormat="1"/>
    <xf numFmtId="49" fontId="70" fillId="0" borderId="0" xfId="188" applyNumberFormat="1" applyFont="1" applyFill="1" applyBorder="1" applyAlignment="1">
      <alignment horizontal="center" vertical="top"/>
    </xf>
    <xf numFmtId="4" fontId="70" fillId="0" borderId="0" xfId="188" applyNumberFormat="1" applyFont="1" applyFill="1" applyBorder="1" applyAlignment="1">
      <alignment vertical="top" wrapText="1"/>
    </xf>
    <xf numFmtId="0" fontId="70" fillId="0" borderId="0" xfId="188" applyFont="1" applyFill="1" applyBorder="1" applyAlignment="1">
      <alignment horizontal="center"/>
    </xf>
    <xf numFmtId="2" fontId="70" fillId="0" borderId="0" xfId="188" applyNumberFormat="1" applyFont="1" applyFill="1" applyBorder="1" applyAlignment="1">
      <alignment horizontal="center"/>
    </xf>
    <xf numFmtId="4" fontId="71" fillId="0" borderId="0" xfId="0" applyNumberFormat="1" applyFont="1" applyFill="1" applyAlignment="1">
      <alignment horizontal="center"/>
    </xf>
    <xf numFmtId="4" fontId="71" fillId="0" borderId="0" xfId="188" applyNumberFormat="1" applyFont="1" applyFill="1" applyAlignment="1">
      <alignment horizontal="right"/>
    </xf>
    <xf numFmtId="49" fontId="70" fillId="0" borderId="0" xfId="188" applyNumberFormat="1" applyFont="1" applyFill="1" applyAlignment="1">
      <alignment horizontal="center" vertical="top"/>
    </xf>
    <xf numFmtId="0" fontId="70" fillId="0" borderId="0" xfId="188" applyFont="1" applyFill="1" applyAlignment="1">
      <alignment vertical="top" wrapText="1"/>
    </xf>
    <xf numFmtId="49" fontId="71" fillId="0" borderId="0" xfId="0" applyNumberFormat="1" applyFont="1" applyAlignment="1">
      <alignment horizontal="right" vertical="top"/>
    </xf>
    <xf numFmtId="0" fontId="71" fillId="0" borderId="0" xfId="0" applyFont="1" applyAlignment="1">
      <alignment horizontal="justify" vertical="top" wrapText="1"/>
    </xf>
    <xf numFmtId="4" fontId="71" fillId="0" borderId="0" xfId="0" applyNumberFormat="1" applyFont="1" applyAlignment="1">
      <alignment horizontal="center"/>
    </xf>
    <xf numFmtId="0" fontId="71" fillId="0" borderId="0" xfId="0" applyFont="1" applyAlignment="1">
      <alignment horizontal="center"/>
    </xf>
    <xf numFmtId="4" fontId="71" fillId="0" borderId="0" xfId="0" applyNumberFormat="1" applyFont="1" applyAlignment="1">
      <alignment horizontal="right"/>
    </xf>
    <xf numFmtId="49" fontId="71" fillId="0" borderId="0" xfId="188" applyNumberFormat="1" applyFont="1" applyFill="1" applyAlignment="1">
      <alignment horizontal="center" vertical="top"/>
    </xf>
    <xf numFmtId="0" fontId="71" fillId="0" borderId="0" xfId="188" applyFont="1" applyFill="1" applyAlignment="1">
      <alignment vertical="top" wrapText="1"/>
    </xf>
    <xf numFmtId="0" fontId="71" fillId="0" borderId="0" xfId="188" applyFont="1" applyFill="1" applyAlignment="1">
      <alignment horizontal="center"/>
    </xf>
    <xf numFmtId="2" fontId="71" fillId="0" borderId="0" xfId="0" applyNumberFormat="1" applyFont="1" applyFill="1" applyAlignment="1">
      <alignment horizontal="center"/>
    </xf>
    <xf numFmtId="4" fontId="71" fillId="0" borderId="0" xfId="0" applyNumberFormat="1" applyFont="1" applyFill="1"/>
    <xf numFmtId="0" fontId="71" fillId="0" borderId="0" xfId="188" applyFont="1" applyAlignment="1">
      <alignment horizontal="center"/>
    </xf>
    <xf numFmtId="49" fontId="71" fillId="0" borderId="0" xfId="188" applyNumberFormat="1" applyFont="1" applyAlignment="1">
      <alignment horizontal="center" vertical="top"/>
    </xf>
    <xf numFmtId="10" fontId="71" fillId="0" borderId="0" xfId="188" applyNumberFormat="1" applyFont="1" applyAlignment="1">
      <alignment vertical="top" wrapText="1"/>
    </xf>
    <xf numFmtId="0" fontId="71" fillId="0" borderId="0" xfId="188" applyFont="1" applyAlignment="1">
      <alignment vertical="top" wrapText="1"/>
    </xf>
    <xf numFmtId="2" fontId="71" fillId="0" borderId="0" xfId="188" applyNumberFormat="1" applyFont="1" applyAlignment="1">
      <alignment horizontal="center"/>
    </xf>
    <xf numFmtId="4" fontId="71" fillId="0" borderId="0" xfId="188" applyNumberFormat="1" applyFont="1" applyAlignment="1">
      <alignment horizontal="right"/>
    </xf>
    <xf numFmtId="0" fontId="57" fillId="0" borderId="14" xfId="3" applyFont="1" applyFill="1" applyBorder="1" applyAlignment="1">
      <alignment horizontal="center" vertical="top"/>
    </xf>
    <xf numFmtId="0" fontId="57" fillId="0" borderId="14" xfId="0" applyFont="1" applyFill="1" applyBorder="1" applyAlignment="1">
      <alignment vertical="top" wrapText="1"/>
    </xf>
    <xf numFmtId="0" fontId="57" fillId="0" borderId="14" xfId="0" applyFont="1" applyFill="1" applyBorder="1" applyAlignment="1">
      <alignment horizontal="center"/>
    </xf>
    <xf numFmtId="2" fontId="57" fillId="0" borderId="14" xfId="0" applyNumberFormat="1" applyFont="1" applyFill="1" applyBorder="1" applyAlignment="1"/>
    <xf numFmtId="4" fontId="57" fillId="0" borderId="14" xfId="0" applyNumberFormat="1" applyFont="1" applyFill="1" applyBorder="1" applyAlignment="1">
      <alignment horizontal="right"/>
    </xf>
    <xf numFmtId="0" fontId="57" fillId="0" borderId="14" xfId="3" applyFont="1" applyFill="1" applyBorder="1" applyAlignment="1">
      <alignment vertical="top" wrapText="1"/>
    </xf>
    <xf numFmtId="0" fontId="57" fillId="0" borderId="14" xfId="3" applyFont="1" applyFill="1" applyBorder="1" applyAlignment="1">
      <alignment horizontal="center"/>
    </xf>
    <xf numFmtId="2" fontId="57" fillId="0" borderId="14" xfId="3" applyNumberFormat="1" applyFont="1" applyFill="1" applyBorder="1" applyAlignment="1"/>
    <xf numFmtId="4" fontId="57" fillId="0" borderId="14" xfId="7" applyNumberFormat="1" applyFont="1" applyFill="1" applyBorder="1" applyAlignment="1">
      <alignment horizontal="right"/>
    </xf>
    <xf numFmtId="0" fontId="57" fillId="0" borderId="14" xfId="3" applyFont="1" applyBorder="1" applyAlignment="1">
      <alignment vertical="top" wrapText="1"/>
    </xf>
    <xf numFmtId="0" fontId="57" fillId="0" borderId="14" xfId="3" applyFont="1" applyBorder="1" applyAlignment="1">
      <alignment horizontal="center"/>
    </xf>
    <xf numFmtId="2" fontId="57" fillId="0" borderId="14" xfId="3" applyNumberFormat="1" applyFont="1" applyBorder="1" applyAlignment="1"/>
    <xf numFmtId="4" fontId="57" fillId="0" borderId="14" xfId="7" applyNumberFormat="1" applyFont="1" applyBorder="1" applyAlignment="1">
      <alignment horizontal="right"/>
    </xf>
    <xf numFmtId="0" fontId="57" fillId="0" borderId="14" xfId="3" applyFont="1" applyBorder="1" applyAlignment="1">
      <alignment horizontal="center" vertical="top"/>
    </xf>
    <xf numFmtId="0" fontId="57" fillId="0" borderId="14" xfId="3" applyFont="1" applyFill="1" applyBorder="1" applyAlignment="1">
      <alignment horizontal="left" vertical="justify" wrapText="1"/>
    </xf>
    <xf numFmtId="0" fontId="57" fillId="0" borderId="14" xfId="0" applyFont="1" applyBorder="1" applyAlignment="1">
      <alignment horizontal="justify" vertical="top" wrapText="1"/>
    </xf>
    <xf numFmtId="0" fontId="57" fillId="0" borderId="14" xfId="3" applyFont="1" applyFill="1" applyBorder="1" applyAlignment="1">
      <alignment horizontal="left" vertical="top" wrapText="1"/>
    </xf>
    <xf numFmtId="4" fontId="57" fillId="0" borderId="14" xfId="0" applyNumberFormat="1" applyFont="1" applyBorder="1" applyAlignment="1">
      <alignment horizontal="center"/>
    </xf>
    <xf numFmtId="49" fontId="57" fillId="0" borderId="14" xfId="0" applyNumberFormat="1" applyFont="1" applyBorder="1" applyAlignment="1">
      <alignment horizontal="center" vertical="top"/>
    </xf>
    <xf numFmtId="49" fontId="57" fillId="0" borderId="14" xfId="0" applyNumberFormat="1" applyFont="1" applyFill="1" applyBorder="1" applyAlignment="1">
      <alignment horizontal="center" vertical="top"/>
    </xf>
    <xf numFmtId="0" fontId="57" fillId="0" borderId="14" xfId="0" applyFont="1" applyFill="1" applyBorder="1" applyAlignment="1">
      <alignment horizontal="justify" vertical="top" wrapText="1"/>
    </xf>
    <xf numFmtId="49" fontId="57" fillId="0" borderId="14" xfId="188" applyNumberFormat="1" applyFont="1" applyFill="1" applyBorder="1" applyAlignment="1">
      <alignment horizontal="center" vertical="top"/>
    </xf>
    <xf numFmtId="0" fontId="57" fillId="0" borderId="14" xfId="188" applyFont="1" applyFill="1" applyBorder="1" applyAlignment="1">
      <alignment vertical="top" wrapText="1"/>
    </xf>
    <xf numFmtId="4" fontId="57" fillId="0" borderId="14" xfId="0" applyNumberFormat="1" applyFont="1" applyFill="1" applyBorder="1" applyAlignment="1">
      <alignment horizontal="center"/>
    </xf>
    <xf numFmtId="2" fontId="57" fillId="0" borderId="14" xfId="0" applyNumberFormat="1" applyFont="1" applyFill="1" applyBorder="1" applyAlignment="1">
      <alignment horizontal="right"/>
    </xf>
    <xf numFmtId="4" fontId="57" fillId="0" borderId="14" xfId="188" applyNumberFormat="1" applyFont="1" applyFill="1" applyBorder="1" applyAlignment="1">
      <alignment horizontal="right"/>
    </xf>
    <xf numFmtId="0" fontId="57" fillId="0" borderId="14" xfId="188" applyFont="1" applyFill="1" applyBorder="1" applyAlignment="1">
      <alignment horizontal="center"/>
    </xf>
    <xf numFmtId="0" fontId="72" fillId="0" borderId="0" xfId="0" applyFont="1"/>
    <xf numFmtId="49" fontId="59" fillId="0" borderId="0" xfId="0" applyNumberFormat="1" applyFont="1" applyFill="1" applyBorder="1" applyAlignment="1">
      <alignment horizontal="center" vertical="top"/>
    </xf>
    <xf numFmtId="0" fontId="59" fillId="0" borderId="0" xfId="0" applyFont="1" applyFill="1" applyBorder="1" applyAlignment="1">
      <alignment horizontal="justify" vertical="top" wrapText="1"/>
    </xf>
    <xf numFmtId="0" fontId="57" fillId="0" borderId="14" xfId="8" applyFont="1" applyBorder="1" applyAlignment="1" applyProtection="1">
      <alignment vertical="top" wrapText="1"/>
    </xf>
    <xf numFmtId="49" fontId="57" fillId="0" borderId="14" xfId="0" applyNumberFormat="1" applyFont="1" applyBorder="1" applyAlignment="1">
      <alignment vertical="top" wrapText="1"/>
    </xf>
    <xf numFmtId="0" fontId="73" fillId="0" borderId="0" xfId="3" applyFont="1" applyBorder="1" applyAlignment="1">
      <alignment vertical="justify"/>
    </xf>
    <xf numFmtId="0" fontId="68" fillId="0" borderId="0" xfId="0" applyFont="1" applyBorder="1" applyAlignment="1">
      <alignment horizontal="justify" vertical="top" wrapText="1"/>
    </xf>
    <xf numFmtId="49" fontId="65" fillId="0" borderId="14" xfId="0" applyNumberFormat="1" applyFont="1" applyFill="1" applyBorder="1" applyAlignment="1" applyProtection="1">
      <alignment horizontal="center" vertical="top"/>
    </xf>
    <xf numFmtId="0" fontId="65" fillId="0" borderId="14" xfId="0" applyNumberFormat="1" applyFont="1" applyFill="1" applyBorder="1" applyAlignment="1" applyProtection="1">
      <alignment horizontal="justify" vertical="top" wrapText="1"/>
    </xf>
    <xf numFmtId="0" fontId="74" fillId="0" borderId="0" xfId="0" applyFont="1" applyFill="1"/>
    <xf numFmtId="0" fontId="58" fillId="0" borderId="0" xfId="190" applyFont="1" applyBorder="1" applyAlignment="1">
      <alignment wrapText="1"/>
    </xf>
    <xf numFmtId="0" fontId="57" fillId="0" borderId="0" xfId="190" applyFont="1" applyBorder="1" applyAlignment="1">
      <alignment vertical="top" wrapText="1"/>
    </xf>
    <xf numFmtId="0" fontId="57" fillId="0" borderId="0" xfId="190" applyFont="1" applyFill="1" applyBorder="1" applyAlignment="1">
      <alignment vertical="top" wrapText="1"/>
    </xf>
    <xf numFmtId="0" fontId="57" fillId="0" borderId="0" xfId="190" applyFont="1" applyBorder="1" applyAlignment="1">
      <alignment horizontal="left" vertical="top" wrapText="1"/>
    </xf>
    <xf numFmtId="0" fontId="57" fillId="0" borderId="0" xfId="0" applyFont="1" applyBorder="1" applyAlignment="1">
      <alignment horizontal="left" vertical="top" wrapText="1"/>
    </xf>
    <xf numFmtId="0" fontId="57" fillId="0" borderId="14" xfId="190" applyFont="1" applyBorder="1" applyAlignment="1">
      <alignment horizontal="left" vertical="top" wrapText="1"/>
    </xf>
    <xf numFmtId="0" fontId="57" fillId="0" borderId="14" xfId="0" applyFont="1" applyBorder="1"/>
    <xf numFmtId="4" fontId="57" fillId="0" borderId="14" xfId="190" applyNumberFormat="1" applyFont="1" applyBorder="1" applyAlignment="1">
      <alignment wrapText="1"/>
    </xf>
    <xf numFmtId="0" fontId="57" fillId="0" borderId="14" xfId="190" applyFont="1" applyBorder="1" applyAlignment="1">
      <alignment horizontal="center" wrapText="1"/>
    </xf>
    <xf numFmtId="0" fontId="68" fillId="0" borderId="14" xfId="0" applyFont="1" applyBorder="1" applyAlignment="1">
      <alignment vertical="top" wrapText="1"/>
    </xf>
    <xf numFmtId="0" fontId="57" fillId="0" borderId="14" xfId="0" applyFont="1" applyBorder="1" applyAlignment="1">
      <alignment vertical="top" wrapText="1"/>
    </xf>
    <xf numFmtId="0" fontId="0" fillId="0" borderId="0" xfId="0" applyAlignment="1">
      <alignment wrapText="1"/>
    </xf>
    <xf numFmtId="0" fontId="0" fillId="0" borderId="14" xfId="0" applyFont="1" applyBorder="1"/>
    <xf numFmtId="0" fontId="0" fillId="0" borderId="14" xfId="0" applyFont="1" applyBorder="1" applyAlignment="1">
      <alignment wrapText="1"/>
    </xf>
    <xf numFmtId="0" fontId="57" fillId="0" borderId="14" xfId="190" applyFont="1" applyBorder="1" applyAlignment="1">
      <alignment horizontal="center" vertical="top" wrapText="1"/>
    </xf>
    <xf numFmtId="0" fontId="58" fillId="0" borderId="0" xfId="0" applyFont="1" applyBorder="1" applyAlignment="1">
      <alignment horizontal="justify" vertical="top" wrapText="1"/>
    </xf>
    <xf numFmtId="166" fontId="57" fillId="0" borderId="14" xfId="0" applyNumberFormat="1" applyFont="1" applyFill="1" applyBorder="1" applyAlignment="1">
      <alignment horizontal="center" vertical="top"/>
    </xf>
    <xf numFmtId="2" fontId="57" fillId="0" borderId="16" xfId="0" applyNumberFormat="1" applyFont="1" applyBorder="1" applyAlignment="1"/>
    <xf numFmtId="4" fontId="57" fillId="0" borderId="16" xfId="0" applyNumberFormat="1" applyFont="1" applyBorder="1" applyAlignment="1">
      <alignment horizontal="right"/>
    </xf>
    <xf numFmtId="0" fontId="57" fillId="0" borderId="0" xfId="0" applyFont="1" applyFill="1" applyBorder="1" applyAlignment="1">
      <alignment horizontal="left" vertical="top" wrapText="1"/>
    </xf>
    <xf numFmtId="49" fontId="69" fillId="0" borderId="14" xfId="0" applyNumberFormat="1" applyFont="1" applyFill="1" applyBorder="1" applyAlignment="1">
      <alignment horizontal="center" vertical="top"/>
    </xf>
    <xf numFmtId="0" fontId="0" fillId="0" borderId="14" xfId="0" applyBorder="1"/>
    <xf numFmtId="0" fontId="57" fillId="0" borderId="14" xfId="0" quotePrefix="1" applyFont="1" applyFill="1" applyBorder="1" applyAlignment="1">
      <alignment horizontal="justify" vertical="top" wrapText="1"/>
    </xf>
    <xf numFmtId="49" fontId="57" fillId="0" borderId="16" xfId="0" applyNumberFormat="1" applyFont="1" applyFill="1" applyBorder="1" applyAlignment="1">
      <alignment horizontal="center" vertical="top"/>
    </xf>
    <xf numFmtId="0" fontId="57" fillId="0" borderId="16" xfId="0" quotePrefix="1" applyFont="1" applyFill="1" applyBorder="1" applyAlignment="1">
      <alignment horizontal="justify" vertical="top" wrapText="1"/>
    </xf>
    <xf numFmtId="0" fontId="57" fillId="0" borderId="16" xfId="0" applyFont="1" applyFill="1" applyBorder="1" applyAlignment="1">
      <alignment horizontal="center"/>
    </xf>
    <xf numFmtId="2" fontId="57" fillId="0" borderId="16" xfId="0" applyNumberFormat="1" applyFont="1" applyFill="1" applyBorder="1" applyAlignment="1"/>
    <xf numFmtId="4" fontId="57" fillId="0" borderId="16" xfId="0" applyNumberFormat="1" applyFont="1" applyFill="1" applyBorder="1" applyAlignment="1">
      <alignment horizontal="right"/>
    </xf>
    <xf numFmtId="49" fontId="58" fillId="0" borderId="0" xfId="0" applyNumberFormat="1" applyFont="1" applyBorder="1" applyAlignment="1">
      <alignment horizontal="center"/>
    </xf>
    <xf numFmtId="49" fontId="58" fillId="0" borderId="16" xfId="0" applyNumberFormat="1" applyFont="1" applyBorder="1" applyAlignment="1">
      <alignment horizontal="center"/>
    </xf>
    <xf numFmtId="49" fontId="57" fillId="0" borderId="0" xfId="188" applyNumberFormat="1" applyFont="1" applyFill="1" applyBorder="1" applyAlignment="1">
      <alignment horizontal="center" vertical="top"/>
    </xf>
    <xf numFmtId="0" fontId="57" fillId="0" borderId="0" xfId="188" applyFont="1" applyFill="1" applyBorder="1" applyAlignment="1">
      <alignment vertical="top" wrapText="1"/>
    </xf>
    <xf numFmtId="0" fontId="57" fillId="0" borderId="0" xfId="188" applyFont="1" applyFill="1" applyBorder="1" applyAlignment="1">
      <alignment horizontal="center"/>
    </xf>
    <xf numFmtId="2" fontId="57" fillId="0" borderId="0" xfId="0" applyNumberFormat="1" applyFont="1" applyFill="1" applyBorder="1" applyAlignment="1">
      <alignment horizontal="right"/>
    </xf>
    <xf numFmtId="4" fontId="57" fillId="0" borderId="0" xfId="188" applyNumberFormat="1" applyFont="1" applyFill="1" applyBorder="1" applyAlignment="1">
      <alignment horizontal="right"/>
    </xf>
    <xf numFmtId="0" fontId="68" fillId="0" borderId="14" xfId="188" applyFont="1" applyFill="1" applyBorder="1" applyAlignment="1">
      <alignment vertical="top" wrapText="1"/>
    </xf>
    <xf numFmtId="0" fontId="68" fillId="0" borderId="0" xfId="188" applyFont="1" applyFill="1" applyBorder="1" applyAlignment="1">
      <alignment horizontal="center"/>
    </xf>
    <xf numFmtId="2" fontId="68" fillId="0" borderId="0" xfId="0" applyNumberFormat="1" applyFont="1" applyFill="1" applyBorder="1" applyAlignment="1">
      <alignment horizontal="right"/>
    </xf>
    <xf numFmtId="4" fontId="68" fillId="0" borderId="0" xfId="188" applyNumberFormat="1" applyFont="1" applyFill="1" applyBorder="1" applyAlignment="1">
      <alignment horizontal="right"/>
    </xf>
    <xf numFmtId="0" fontId="73" fillId="0" borderId="0" xfId="3" applyFont="1" applyFill="1" applyBorder="1" applyAlignment="1">
      <alignment vertical="justify" wrapText="1"/>
    </xf>
    <xf numFmtId="0" fontId="57" fillId="0" borderId="0" xfId="2" quotePrefix="1" applyFont="1" applyFill="1" applyBorder="1" applyAlignment="1">
      <alignment horizontal="left" vertical="top" wrapText="1" indent="2"/>
    </xf>
    <xf numFmtId="0" fontId="57" fillId="0" borderId="0" xfId="2" quotePrefix="1" applyFont="1" applyFill="1" applyBorder="1" applyAlignment="1">
      <alignment horizontal="left" vertical="top" wrapText="1"/>
    </xf>
    <xf numFmtId="0" fontId="58" fillId="0" borderId="0" xfId="2" applyFont="1" applyFill="1" applyBorder="1" applyAlignment="1">
      <alignment vertical="top" wrapText="1"/>
    </xf>
    <xf numFmtId="0" fontId="57" fillId="0" borderId="0" xfId="2" quotePrefix="1" applyFont="1" applyFill="1" applyBorder="1" applyAlignment="1">
      <alignment horizontal="left" vertical="top"/>
    </xf>
    <xf numFmtId="0" fontId="57" fillId="0" borderId="0" xfId="2" applyFont="1" applyFill="1" applyBorder="1" applyAlignment="1">
      <alignment vertical="top" wrapText="1"/>
    </xf>
    <xf numFmtId="0" fontId="0" fillId="0" borderId="14" xfId="0" applyBorder="1" applyAlignment="1">
      <alignment vertical="top" wrapText="1"/>
    </xf>
    <xf numFmtId="0" fontId="57" fillId="0" borderId="14" xfId="3" applyFont="1" applyBorder="1" applyAlignment="1">
      <alignment horizontal="left" vertical="justify" wrapText="1"/>
    </xf>
    <xf numFmtId="0" fontId="57" fillId="0" borderId="14" xfId="3" applyFont="1" applyBorder="1" applyAlignment="1">
      <alignment horizontal="left" vertical="top" wrapText="1"/>
    </xf>
    <xf numFmtId="0" fontId="59" fillId="0" borderId="0" xfId="0" applyFont="1" applyFill="1" applyBorder="1" applyAlignment="1">
      <alignment horizontal="center"/>
    </xf>
    <xf numFmtId="0" fontId="75" fillId="0" borderId="0" xfId="3" applyFont="1" applyFill="1" applyBorder="1" applyAlignment="1">
      <alignment horizontal="left" vertical="top" wrapText="1"/>
    </xf>
    <xf numFmtId="0" fontId="75" fillId="0" borderId="0" xfId="3" applyFont="1" applyBorder="1" applyAlignment="1">
      <alignment horizontal="left" vertical="top" wrapText="1"/>
    </xf>
    <xf numFmtId="4" fontId="57" fillId="0" borderId="3" xfId="0" applyNumberFormat="1" applyFont="1" applyBorder="1" applyAlignment="1">
      <alignment horizontal="right" wrapText="1"/>
    </xf>
    <xf numFmtId="0" fontId="57" fillId="0" borderId="14" xfId="3" applyFont="1" applyFill="1" applyBorder="1" applyAlignment="1">
      <alignment wrapText="1"/>
    </xf>
    <xf numFmtId="0" fontId="75" fillId="0" borderId="14" xfId="3" applyFont="1" applyFill="1" applyBorder="1" applyAlignment="1">
      <alignment horizontal="left" vertical="top" wrapText="1"/>
    </xf>
    <xf numFmtId="0" fontId="75" fillId="0" borderId="14" xfId="3" applyFont="1" applyBorder="1" applyAlignment="1">
      <alignment horizontal="left" vertical="top" wrapText="1"/>
    </xf>
    <xf numFmtId="4" fontId="56" fillId="0" borderId="14" xfId="0" applyNumberFormat="1" applyFont="1" applyFill="1" applyBorder="1" applyAlignment="1">
      <alignment horizontal="center"/>
    </xf>
    <xf numFmtId="2" fontId="56" fillId="0" borderId="14" xfId="0" applyNumberFormat="1" applyFont="1" applyFill="1" applyBorder="1" applyAlignment="1"/>
    <xf numFmtId="4" fontId="56" fillId="0" borderId="14" xfId="0" applyNumberFormat="1" applyFont="1" applyFill="1" applyBorder="1" applyAlignment="1">
      <alignment horizontal="right"/>
    </xf>
    <xf numFmtId="4" fontId="56" fillId="0" borderId="14" xfId="0" applyNumberFormat="1" applyFont="1" applyBorder="1" applyAlignment="1">
      <alignment horizontal="right"/>
    </xf>
    <xf numFmtId="49" fontId="57" fillId="0" borderId="0" xfId="0" applyNumberFormat="1" applyFont="1" applyFill="1" applyBorder="1" applyAlignment="1">
      <alignment horizontal="left"/>
    </xf>
    <xf numFmtId="0" fontId="0" fillId="0" borderId="0" xfId="0" applyBorder="1"/>
    <xf numFmtId="0" fontId="0" fillId="0" borderId="0" xfId="0" applyBorder="1" applyAlignment="1">
      <alignment vertical="top" wrapText="1"/>
    </xf>
    <xf numFmtId="0" fontId="0" fillId="0" borderId="16" xfId="0" applyBorder="1"/>
    <xf numFmtId="0" fontId="0" fillId="0" borderId="16" xfId="0" applyBorder="1" applyAlignment="1">
      <alignment vertical="top" wrapText="1"/>
    </xf>
    <xf numFmtId="2" fontId="57" fillId="0" borderId="16" xfId="3" applyNumberFormat="1" applyFont="1" applyBorder="1" applyAlignment="1"/>
    <xf numFmtId="4" fontId="57" fillId="0" borderId="16" xfId="7" applyNumberFormat="1" applyFont="1" applyBorder="1" applyAlignment="1">
      <alignment horizontal="right"/>
    </xf>
    <xf numFmtId="0" fontId="0" fillId="0" borderId="16" xfId="0" applyFont="1" applyBorder="1"/>
    <xf numFmtId="0" fontId="0" fillId="0" borderId="16" xfId="0" applyFont="1" applyBorder="1" applyAlignment="1">
      <alignment vertical="top" wrapText="1"/>
    </xf>
    <xf numFmtId="49" fontId="57" fillId="0" borderId="0" xfId="3" applyNumberFormat="1" applyFont="1" applyFill="1" applyBorder="1" applyAlignment="1">
      <alignment horizontal="center" vertical="top"/>
    </xf>
    <xf numFmtId="0" fontId="0" fillId="0" borderId="14" xfId="0" applyFill="1" applyBorder="1"/>
    <xf numFmtId="49" fontId="57" fillId="0" borderId="14" xfId="3" applyNumberFormat="1" applyFont="1" applyFill="1" applyBorder="1" applyAlignment="1">
      <alignment horizontal="center" vertical="top"/>
    </xf>
    <xf numFmtId="49" fontId="57" fillId="0" borderId="16" xfId="3" applyNumberFormat="1" applyFont="1" applyFill="1" applyBorder="1" applyAlignment="1">
      <alignment horizontal="center" vertical="top"/>
    </xf>
    <xf numFmtId="0" fontId="58" fillId="0" borderId="0" xfId="8" applyFont="1" applyFill="1" applyBorder="1" applyAlignment="1" applyProtection="1">
      <alignment vertical="top" wrapText="1"/>
    </xf>
    <xf numFmtId="167" fontId="58" fillId="0" borderId="0" xfId="7" applyNumberFormat="1" applyFont="1" applyFill="1" applyBorder="1" applyAlignment="1">
      <alignment horizontal="center"/>
    </xf>
    <xf numFmtId="2" fontId="58" fillId="0" borderId="0" xfId="7" applyNumberFormat="1" applyFont="1" applyFill="1" applyBorder="1" applyAlignment="1"/>
    <xf numFmtId="4" fontId="58" fillId="0" borderId="0" xfId="7" applyNumberFormat="1" applyFont="1" applyFill="1" applyBorder="1" applyAlignment="1">
      <alignment horizontal="right"/>
    </xf>
    <xf numFmtId="167" fontId="57" fillId="0" borderId="14" xfId="7" applyNumberFormat="1" applyFont="1" applyBorder="1" applyAlignment="1">
      <alignment horizontal="center"/>
    </xf>
    <xf numFmtId="0" fontId="57" fillId="0" borderId="0" xfId="0" applyFont="1" applyBorder="1" applyAlignment="1" applyProtection="1">
      <alignment horizontal="justify" vertical="top" wrapText="1"/>
      <protection locked="0"/>
    </xf>
    <xf numFmtId="0" fontId="57" fillId="0" borderId="0" xfId="190" applyFont="1" applyBorder="1" applyAlignment="1">
      <alignment vertical="center" wrapText="1"/>
    </xf>
    <xf numFmtId="0" fontId="56" fillId="0" borderId="0" xfId="0" quotePrefix="1" applyFont="1" applyBorder="1" applyAlignment="1">
      <alignment horizontal="justify" vertical="top" wrapText="1"/>
    </xf>
    <xf numFmtId="0" fontId="57" fillId="0" borderId="0" xfId="2" quotePrefix="1" applyFont="1" applyFill="1" applyBorder="1" applyAlignment="1">
      <alignment horizontal="left" vertical="top" wrapText="1"/>
    </xf>
    <xf numFmtId="0" fontId="10" fillId="0" borderId="0" xfId="0" applyFont="1" applyBorder="1" applyAlignment="1">
      <alignment vertical="center"/>
    </xf>
    <xf numFmtId="0" fontId="57" fillId="0" borderId="14" xfId="190" applyFont="1" applyBorder="1" applyAlignment="1">
      <alignment wrapText="1"/>
    </xf>
    <xf numFmtId="0" fontId="10" fillId="0" borderId="0" xfId="0" applyFont="1" applyBorder="1" applyAlignment="1">
      <alignment vertical="top" wrapText="1"/>
    </xf>
    <xf numFmtId="4" fontId="56" fillId="0" borderId="0" xfId="190" applyNumberFormat="1" applyFont="1" applyBorder="1" applyAlignment="1">
      <alignment wrapText="1"/>
    </xf>
    <xf numFmtId="0" fontId="63" fillId="0" borderId="0" xfId="0" applyFont="1"/>
    <xf numFmtId="0" fontId="0" fillId="0" borderId="0" xfId="0" applyBorder="1" applyAlignment="1">
      <alignment wrapText="1"/>
    </xf>
    <xf numFmtId="0" fontId="57" fillId="0" borderId="14" xfId="190" applyFont="1" applyBorder="1" applyAlignment="1">
      <alignment horizontal="center"/>
    </xf>
    <xf numFmtId="2" fontId="57" fillId="0" borderId="14" xfId="190" applyNumberFormat="1" applyFont="1" applyBorder="1" applyAlignment="1">
      <alignment wrapText="1"/>
    </xf>
    <xf numFmtId="0" fontId="57" fillId="46" borderId="14" xfId="190" applyFont="1" applyFill="1" applyBorder="1" applyAlignment="1">
      <alignment horizontal="center" vertical="center"/>
    </xf>
    <xf numFmtId="0" fontId="59" fillId="46" borderId="14" xfId="190" applyFont="1" applyFill="1" applyBorder="1" applyAlignment="1">
      <alignment vertical="center" wrapText="1"/>
    </xf>
    <xf numFmtId="0" fontId="0" fillId="46" borderId="14" xfId="0" applyFill="1" applyBorder="1"/>
    <xf numFmtId="0" fontId="10" fillId="0" borderId="0" xfId="0" applyFont="1" applyBorder="1" applyAlignment="1">
      <alignment vertical="top" wrapText="1"/>
    </xf>
    <xf numFmtId="2" fontId="78" fillId="0" borderId="14" xfId="0" applyNumberFormat="1" applyFont="1" applyBorder="1"/>
    <xf numFmtId="0" fontId="0" fillId="0" borderId="14" xfId="0" applyBorder="1" applyAlignment="1">
      <alignment vertical="top"/>
    </xf>
    <xf numFmtId="0" fontId="57" fillId="0" borderId="0" xfId="190" applyFont="1" applyBorder="1" applyAlignment="1">
      <alignment horizontal="center" vertical="center" wrapText="1"/>
    </xf>
    <xf numFmtId="0" fontId="57" fillId="0" borderId="14" xfId="190" applyFont="1" applyFill="1" applyBorder="1" applyAlignment="1">
      <alignment vertical="top" wrapText="1"/>
    </xf>
    <xf numFmtId="0" fontId="57" fillId="0" borderId="19" xfId="190" applyFont="1" applyBorder="1" applyAlignment="1">
      <alignment horizontal="center" wrapText="1"/>
    </xf>
    <xf numFmtId="4" fontId="57" fillId="0" borderId="19" xfId="190" applyNumberFormat="1" applyFont="1" applyBorder="1" applyAlignment="1">
      <alignment wrapText="1"/>
    </xf>
    <xf numFmtId="0" fontId="10" fillId="0" borderId="0" xfId="0" applyFont="1" applyBorder="1" applyAlignment="1">
      <alignment horizontal="right" vertical="center"/>
    </xf>
    <xf numFmtId="0" fontId="77" fillId="0" borderId="0" xfId="0" applyFont="1" applyFill="1" applyBorder="1" applyAlignment="1">
      <alignment vertical="top" wrapText="1"/>
    </xf>
    <xf numFmtId="0" fontId="76" fillId="0" borderId="0" xfId="0" applyFont="1" applyFill="1" applyBorder="1" applyAlignment="1">
      <alignment wrapText="1"/>
    </xf>
    <xf numFmtId="0" fontId="79" fillId="0" borderId="19" xfId="0" applyFont="1" applyBorder="1" applyAlignment="1">
      <alignment horizontal="center" vertical="center" wrapText="1"/>
    </xf>
    <xf numFmtId="0" fontId="79" fillId="0" borderId="13" xfId="0" applyFont="1" applyBorder="1" applyAlignment="1">
      <alignment horizontal="center" vertical="center" wrapText="1"/>
    </xf>
    <xf numFmtId="178" fontId="79" fillId="0" borderId="19" xfId="0" applyNumberFormat="1" applyFont="1" applyBorder="1" applyAlignment="1">
      <alignment horizontal="center" vertical="center" wrapText="1"/>
    </xf>
    <xf numFmtId="0" fontId="78" fillId="0" borderId="19" xfId="0" applyFont="1" applyBorder="1"/>
    <xf numFmtId="4" fontId="59" fillId="0" borderId="0" xfId="0" applyNumberFormat="1" applyFont="1" applyFill="1" applyBorder="1" applyAlignment="1">
      <alignment horizontal="right"/>
    </xf>
    <xf numFmtId="4" fontId="56" fillId="0" borderId="0" xfId="0" applyNumberFormat="1" applyFont="1" applyBorder="1"/>
    <xf numFmtId="4" fontId="73" fillId="0" borderId="0" xfId="0" applyNumberFormat="1" applyFont="1" applyBorder="1"/>
    <xf numFmtId="0" fontId="73" fillId="0" borderId="0" xfId="0" applyFont="1" applyBorder="1"/>
    <xf numFmtId="167" fontId="57" fillId="0" borderId="15" xfId="7" applyNumberFormat="1" applyFont="1" applyBorder="1" applyAlignment="1">
      <alignment horizontal="center" vertical="top"/>
    </xf>
    <xf numFmtId="0" fontId="57" fillId="0" borderId="16" xfId="8" applyFont="1" applyBorder="1" applyAlignment="1" applyProtection="1">
      <alignment vertical="top" wrapText="1"/>
    </xf>
    <xf numFmtId="167" fontId="57" fillId="0" borderId="16" xfId="7" applyNumberFormat="1" applyFont="1" applyBorder="1" applyAlignment="1">
      <alignment horizontal="center"/>
    </xf>
    <xf numFmtId="0" fontId="75" fillId="0" borderId="16" xfId="3" applyFont="1" applyFill="1" applyBorder="1" applyAlignment="1">
      <alignment horizontal="left" vertical="top" wrapText="1"/>
    </xf>
    <xf numFmtId="0" fontId="75" fillId="0" borderId="16" xfId="3" applyFont="1" applyBorder="1" applyAlignment="1">
      <alignment horizontal="left" vertical="top" wrapText="1"/>
    </xf>
    <xf numFmtId="0" fontId="75" fillId="0" borderId="13" xfId="3" applyFont="1" applyBorder="1" applyAlignment="1">
      <alignment horizontal="left" vertical="top" wrapText="1"/>
    </xf>
    <xf numFmtId="0" fontId="75" fillId="0" borderId="19" xfId="3" applyFont="1" applyBorder="1" applyAlignment="1">
      <alignment horizontal="left" vertical="top" wrapText="1"/>
    </xf>
    <xf numFmtId="0" fontId="75" fillId="0" borderId="21" xfId="3" applyFont="1" applyBorder="1" applyAlignment="1">
      <alignment horizontal="left" vertical="top" wrapText="1"/>
    </xf>
    <xf numFmtId="0" fontId="0" fillId="0" borderId="21" xfId="0" applyBorder="1"/>
    <xf numFmtId="4" fontId="56" fillId="0" borderId="21" xfId="0" applyNumberFormat="1" applyFont="1" applyBorder="1" applyAlignment="1">
      <alignment horizontal="right"/>
    </xf>
    <xf numFmtId="0" fontId="56" fillId="47" borderId="26" xfId="3" applyFont="1" applyFill="1" applyBorder="1" applyAlignment="1">
      <alignment horizontal="center" vertical="center"/>
    </xf>
    <xf numFmtId="0" fontId="56" fillId="47" borderId="26" xfId="3" applyFont="1" applyFill="1" applyBorder="1" applyAlignment="1">
      <alignment horizontal="left" vertical="center"/>
    </xf>
    <xf numFmtId="2" fontId="56" fillId="47" borderId="26" xfId="3" applyNumberFormat="1" applyFont="1" applyFill="1" applyBorder="1" applyAlignment="1">
      <alignment vertical="center"/>
    </xf>
    <xf numFmtId="4" fontId="56" fillId="47" borderId="26" xfId="3" applyNumberFormat="1" applyFont="1" applyFill="1" applyBorder="1" applyAlignment="1">
      <alignment horizontal="right" vertical="center"/>
    </xf>
    <xf numFmtId="4" fontId="56" fillId="47" borderId="26" xfId="7" applyNumberFormat="1" applyFont="1" applyFill="1" applyBorder="1" applyAlignment="1">
      <alignment horizontal="right" vertical="center"/>
    </xf>
    <xf numFmtId="49" fontId="56" fillId="47" borderId="26" xfId="0" applyNumberFormat="1" applyFont="1" applyFill="1" applyBorder="1" applyAlignment="1">
      <alignment horizontal="center" vertical="top"/>
    </xf>
    <xf numFmtId="0" fontId="59" fillId="47" borderId="26" xfId="0" applyFont="1" applyFill="1" applyBorder="1" applyAlignment="1">
      <alignment horizontal="justify" vertical="top" wrapText="1"/>
    </xf>
    <xf numFmtId="0" fontId="59" fillId="47" borderId="26" xfId="0" applyFont="1" applyFill="1" applyBorder="1" applyAlignment="1">
      <alignment horizontal="center"/>
    </xf>
    <xf numFmtId="2" fontId="59" fillId="47" borderId="26" xfId="0" applyNumberFormat="1" applyFont="1" applyFill="1" applyBorder="1" applyAlignment="1"/>
    <xf numFmtId="4" fontId="59" fillId="47" borderId="26" xfId="0" applyNumberFormat="1" applyFont="1" applyFill="1" applyBorder="1" applyAlignment="1">
      <alignment horizontal="right"/>
    </xf>
    <xf numFmtId="49" fontId="56" fillId="47" borderId="26" xfId="0" applyNumberFormat="1" applyFont="1" applyFill="1" applyBorder="1" applyAlignment="1">
      <alignment horizontal="center" vertical="center"/>
    </xf>
    <xf numFmtId="0" fontId="59" fillId="47" borderId="26" xfId="0" applyFont="1" applyFill="1" applyBorder="1" applyAlignment="1">
      <alignment horizontal="justify" vertical="center" wrapText="1"/>
    </xf>
    <xf numFmtId="0" fontId="59" fillId="47" borderId="26" xfId="0" applyFont="1" applyFill="1" applyBorder="1" applyAlignment="1">
      <alignment horizontal="center" vertical="center"/>
    </xf>
    <xf numFmtId="2" fontId="59" fillId="47" borderId="26" xfId="0" applyNumberFormat="1" applyFont="1" applyFill="1" applyBorder="1" applyAlignment="1">
      <alignment vertical="center"/>
    </xf>
    <xf numFmtId="4" fontId="59" fillId="47" borderId="26" xfId="0" applyNumberFormat="1" applyFont="1" applyFill="1" applyBorder="1" applyAlignment="1">
      <alignment horizontal="right" vertical="center"/>
    </xf>
    <xf numFmtId="2" fontId="59" fillId="47" borderId="16" xfId="0" applyNumberFormat="1" applyFont="1" applyFill="1" applyBorder="1" applyAlignment="1"/>
    <xf numFmtId="4" fontId="59" fillId="47" borderId="13" xfId="0" applyNumberFormat="1" applyFont="1" applyFill="1" applyBorder="1" applyAlignment="1">
      <alignment horizontal="right"/>
    </xf>
    <xf numFmtId="0" fontId="0" fillId="0" borderId="0" xfId="0" applyFill="1" applyBorder="1"/>
    <xf numFmtId="49" fontId="59" fillId="0" borderId="15" xfId="0" applyNumberFormat="1" applyFont="1" applyFill="1" applyBorder="1" applyAlignment="1">
      <alignment horizontal="center" vertical="center"/>
    </xf>
    <xf numFmtId="0" fontId="59" fillId="0" borderId="16" xfId="0" applyFont="1" applyFill="1" applyBorder="1" applyAlignment="1">
      <alignment horizontal="justify" vertical="top" wrapText="1"/>
    </xf>
    <xf numFmtId="0" fontId="59" fillId="0" borderId="16" xfId="0" applyFont="1" applyFill="1" applyBorder="1" applyAlignment="1">
      <alignment horizontal="center"/>
    </xf>
    <xf numFmtId="49" fontId="59" fillId="47" borderId="15" xfId="0" applyNumberFormat="1" applyFont="1" applyFill="1" applyBorder="1" applyAlignment="1">
      <alignment horizontal="center" vertical="center"/>
    </xf>
    <xf numFmtId="0" fontId="59" fillId="47" borderId="16" xfId="0" applyFont="1" applyFill="1" applyBorder="1" applyAlignment="1">
      <alignment horizontal="justify" vertical="top" wrapText="1"/>
    </xf>
    <xf numFmtId="0" fontId="59" fillId="47" borderId="16" xfId="0" applyFont="1" applyFill="1" applyBorder="1" applyAlignment="1">
      <alignment horizontal="center"/>
    </xf>
    <xf numFmtId="4" fontId="59" fillId="47" borderId="16" xfId="0" applyNumberFormat="1" applyFont="1" applyFill="1" applyBorder="1" applyAlignment="1">
      <alignment horizontal="right"/>
    </xf>
    <xf numFmtId="0" fontId="0" fillId="47" borderId="13" xfId="0" applyFill="1" applyBorder="1"/>
    <xf numFmtId="4" fontId="57" fillId="0" borderId="22" xfId="190" applyNumberFormat="1" applyFont="1" applyFill="1" applyBorder="1" applyAlignment="1">
      <alignment wrapText="1"/>
    </xf>
    <xf numFmtId="0" fontId="58" fillId="0" borderId="13" xfId="190" applyFont="1" applyBorder="1" applyAlignment="1">
      <alignment wrapText="1"/>
    </xf>
    <xf numFmtId="0" fontId="78" fillId="0" borderId="13" xfId="0" applyFont="1" applyBorder="1"/>
    <xf numFmtId="0" fontId="10" fillId="0" borderId="27" xfId="0" applyFont="1" applyBorder="1" applyAlignment="1">
      <alignment vertical="top" wrapText="1"/>
    </xf>
    <xf numFmtId="0" fontId="57" fillId="0" borderId="27" xfId="190" applyFont="1" applyBorder="1" applyAlignment="1">
      <alignment horizontal="center" vertical="top" wrapText="1"/>
    </xf>
    <xf numFmtId="0" fontId="56" fillId="0" borderId="27" xfId="190" applyFont="1" applyBorder="1" applyAlignment="1">
      <alignment horizontal="center" vertical="top" wrapText="1"/>
    </xf>
    <xf numFmtId="0" fontId="57" fillId="0" borderId="27" xfId="190" applyFont="1" applyBorder="1" applyAlignment="1">
      <alignment horizontal="center"/>
    </xf>
    <xf numFmtId="0" fontId="57" fillId="0" borderId="27" xfId="190" applyFont="1" applyFill="1" applyBorder="1" applyAlignment="1">
      <alignment horizontal="center" vertical="top" wrapText="1"/>
    </xf>
    <xf numFmtId="0" fontId="57" fillId="0" borderId="27" xfId="190" applyFont="1" applyFill="1" applyBorder="1" applyAlignment="1">
      <alignment horizontal="center"/>
    </xf>
    <xf numFmtId="49" fontId="57" fillId="0" borderId="27" xfId="190" applyNumberFormat="1" applyFont="1" applyBorder="1" applyAlignment="1">
      <alignment horizontal="center" vertical="top" wrapText="1"/>
    </xf>
    <xf numFmtId="49" fontId="59" fillId="46" borderId="0" xfId="0" applyNumberFormat="1" applyFont="1" applyFill="1" applyBorder="1" applyAlignment="1">
      <alignment horizontal="center" vertical="center"/>
    </xf>
    <xf numFmtId="0" fontId="59" fillId="46" borderId="0" xfId="0" applyFont="1" applyFill="1" applyBorder="1" applyAlignment="1">
      <alignment horizontal="justify" vertical="top" wrapText="1"/>
    </xf>
    <xf numFmtId="0" fontId="59" fillId="46" borderId="0" xfId="0" applyFont="1" applyFill="1" applyBorder="1" applyAlignment="1">
      <alignment horizontal="center"/>
    </xf>
    <xf numFmtId="2" fontId="59" fillId="46" borderId="0" xfId="0" applyNumberFormat="1" applyFont="1" applyFill="1" applyBorder="1" applyAlignment="1"/>
    <xf numFmtId="4" fontId="59" fillId="46" borderId="0" xfId="0" applyNumberFormat="1" applyFont="1" applyFill="1" applyBorder="1" applyAlignment="1">
      <alignment horizontal="right"/>
    </xf>
    <xf numFmtId="49" fontId="59" fillId="47" borderId="15" xfId="0" applyNumberFormat="1" applyFont="1" applyFill="1" applyBorder="1" applyAlignment="1">
      <alignment horizontal="center"/>
    </xf>
    <xf numFmtId="0" fontId="59" fillId="47" borderId="16" xfId="0" applyFont="1" applyFill="1" applyBorder="1" applyAlignment="1">
      <alignment horizontal="justify" wrapText="1"/>
    </xf>
    <xf numFmtId="0" fontId="0" fillId="0" borderId="15" xfId="0" applyBorder="1"/>
    <xf numFmtId="49" fontId="59" fillId="0" borderId="16" xfId="0" applyNumberFormat="1" applyFont="1" applyFill="1" applyBorder="1" applyAlignment="1">
      <alignment horizontal="center" vertical="center"/>
    </xf>
    <xf numFmtId="0" fontId="58" fillId="47" borderId="16" xfId="8" applyFont="1" applyFill="1" applyBorder="1" applyAlignment="1" applyProtection="1">
      <alignment vertical="center" wrapText="1"/>
    </xf>
    <xf numFmtId="0" fontId="59" fillId="47" borderId="16" xfId="8" applyFont="1" applyFill="1" applyBorder="1" applyAlignment="1" applyProtection="1">
      <alignment vertical="center" wrapText="1"/>
    </xf>
    <xf numFmtId="167" fontId="58" fillId="47" borderId="15" xfId="7" applyNumberFormat="1" applyFont="1" applyFill="1" applyBorder="1" applyAlignment="1">
      <alignment horizontal="center" vertical="center"/>
    </xf>
    <xf numFmtId="167" fontId="58" fillId="47" borderId="16" xfId="7" applyNumberFormat="1" applyFont="1" applyFill="1" applyBorder="1" applyAlignment="1">
      <alignment horizontal="center" vertical="center"/>
    </xf>
    <xf numFmtId="2" fontId="58" fillId="47" borderId="16" xfId="7" applyNumberFormat="1" applyFont="1" applyFill="1" applyBorder="1" applyAlignment="1">
      <alignment vertical="center"/>
    </xf>
    <xf numFmtId="4" fontId="58" fillId="47" borderId="16" xfId="7" applyNumberFormat="1" applyFont="1" applyFill="1" applyBorder="1" applyAlignment="1">
      <alignment horizontal="right" vertical="center"/>
    </xf>
    <xf numFmtId="4" fontId="58" fillId="47" borderId="13" xfId="7" applyNumberFormat="1" applyFont="1" applyFill="1" applyBorder="1" applyAlignment="1">
      <alignment horizontal="right" vertical="center"/>
    </xf>
    <xf numFmtId="0" fontId="75" fillId="0" borderId="20" xfId="3" applyFont="1" applyBorder="1" applyAlignment="1">
      <alignment horizontal="left" vertical="top" wrapText="1"/>
    </xf>
    <xf numFmtId="0" fontId="57" fillId="0" borderId="16" xfId="0" applyFont="1" applyBorder="1" applyAlignment="1">
      <alignment horizontal="center"/>
    </xf>
    <xf numFmtId="0" fontId="57" fillId="0" borderId="14" xfId="0" quotePrefix="1" applyFont="1" applyBorder="1" applyAlignment="1">
      <alignment wrapText="1"/>
    </xf>
    <xf numFmtId="0" fontId="57" fillId="0" borderId="16" xfId="0" quotePrefix="1" applyFont="1" applyBorder="1" applyAlignment="1">
      <alignment wrapText="1"/>
    </xf>
    <xf numFmtId="49" fontId="56" fillId="47" borderId="15" xfId="0" applyNumberFormat="1" applyFont="1" applyFill="1" applyBorder="1" applyAlignment="1">
      <alignment horizontal="center" vertical="center"/>
    </xf>
    <xf numFmtId="0" fontId="59" fillId="47" borderId="16" xfId="0" applyFont="1" applyFill="1" applyBorder="1" applyAlignment="1">
      <alignment horizontal="justify" vertical="center" wrapText="1"/>
    </xf>
    <xf numFmtId="0" fontId="59" fillId="47" borderId="16" xfId="0" applyFont="1" applyFill="1" applyBorder="1" applyAlignment="1">
      <alignment horizontal="center" vertical="center"/>
    </xf>
    <xf numFmtId="2" fontId="59" fillId="47" borderId="16" xfId="0" applyNumberFormat="1" applyFont="1" applyFill="1" applyBorder="1" applyAlignment="1">
      <alignment vertical="center"/>
    </xf>
    <xf numFmtId="4" fontId="59" fillId="47" borderId="16" xfId="0" applyNumberFormat="1" applyFont="1" applyFill="1" applyBorder="1" applyAlignment="1">
      <alignment horizontal="right" vertical="center"/>
    </xf>
    <xf numFmtId="4" fontId="59" fillId="47" borderId="13" xfId="0" applyNumberFormat="1" applyFont="1" applyFill="1" applyBorder="1" applyAlignment="1">
      <alignment horizontal="right" vertical="center"/>
    </xf>
    <xf numFmtId="0" fontId="75" fillId="0" borderId="31" xfId="3" applyFont="1" applyBorder="1" applyAlignment="1">
      <alignment horizontal="left" vertical="top" wrapText="1"/>
    </xf>
    <xf numFmtId="0" fontId="75" fillId="0" borderId="32" xfId="3" applyFont="1" applyBorder="1" applyAlignment="1">
      <alignment horizontal="left" vertical="top" wrapText="1"/>
    </xf>
    <xf numFmtId="0" fontId="0" fillId="0" borderId="30" xfId="0" applyBorder="1"/>
    <xf numFmtId="0" fontId="0" fillId="0" borderId="31" xfId="0" applyBorder="1"/>
    <xf numFmtId="0" fontId="59" fillId="0" borderId="31" xfId="0" applyFont="1" applyFill="1" applyBorder="1" applyAlignment="1">
      <alignment horizontal="justify" vertical="top" wrapText="1"/>
    </xf>
    <xf numFmtId="0" fontId="75" fillId="0" borderId="31" xfId="3" applyFont="1" applyFill="1" applyBorder="1" applyAlignment="1">
      <alignment horizontal="left" vertical="top" wrapText="1"/>
    </xf>
    <xf numFmtId="49" fontId="56" fillId="47" borderId="30" xfId="0" applyNumberFormat="1" applyFont="1" applyFill="1" applyBorder="1" applyAlignment="1">
      <alignment horizontal="center" vertical="top"/>
    </xf>
    <xf numFmtId="0" fontId="59" fillId="47" borderId="31" xfId="0" applyFont="1" applyFill="1" applyBorder="1" applyAlignment="1">
      <alignment horizontal="justify" vertical="top" wrapText="1"/>
    </xf>
    <xf numFmtId="0" fontId="59" fillId="47" borderId="31" xfId="0" applyFont="1" applyFill="1" applyBorder="1" applyAlignment="1">
      <alignment horizontal="center"/>
    </xf>
    <xf numFmtId="2" fontId="59" fillId="47" borderId="31" xfId="0" applyNumberFormat="1" applyFont="1" applyFill="1" applyBorder="1" applyAlignment="1"/>
    <xf numFmtId="4" fontId="59" fillId="47" borderId="31" xfId="0" applyNumberFormat="1" applyFont="1" applyFill="1" applyBorder="1" applyAlignment="1">
      <alignment horizontal="right"/>
    </xf>
    <xf numFmtId="4" fontId="59" fillId="47" borderId="32" xfId="0" applyNumberFormat="1" applyFont="1" applyFill="1" applyBorder="1" applyAlignment="1">
      <alignment horizontal="right"/>
    </xf>
    <xf numFmtId="0" fontId="75" fillId="0" borderId="29" xfId="3" applyFont="1" applyBorder="1" applyAlignment="1">
      <alignment horizontal="left" vertical="top" wrapText="1"/>
    </xf>
    <xf numFmtId="0" fontId="75" fillId="0" borderId="33" xfId="3" applyFont="1" applyBorder="1" applyAlignment="1">
      <alignment horizontal="left" vertical="top" wrapText="1"/>
    </xf>
    <xf numFmtId="49" fontId="57" fillId="0" borderId="37" xfId="0" applyNumberFormat="1" applyFont="1" applyFill="1" applyBorder="1" applyAlignment="1" applyProtection="1">
      <alignment horizontal="center" vertical="top"/>
    </xf>
    <xf numFmtId="0" fontId="57" fillId="0" borderId="37" xfId="0" quotePrefix="1" applyFont="1" applyFill="1" applyBorder="1" applyAlignment="1">
      <alignment horizontal="justify" vertical="top" wrapText="1"/>
    </xf>
    <xf numFmtId="0" fontId="57" fillId="0" borderId="37" xfId="0" applyFont="1" applyFill="1" applyBorder="1" applyAlignment="1">
      <alignment horizontal="center"/>
    </xf>
    <xf numFmtId="2" fontId="57" fillId="0" borderId="37" xfId="0" applyNumberFormat="1" applyFont="1" applyFill="1" applyBorder="1" applyAlignment="1"/>
    <xf numFmtId="4" fontId="57" fillId="0" borderId="37" xfId="0" applyNumberFormat="1" applyFont="1" applyFill="1" applyBorder="1" applyAlignment="1">
      <alignment horizontal="right"/>
    </xf>
    <xf numFmtId="49" fontId="56" fillId="0" borderId="37" xfId="0" applyNumberFormat="1" applyFont="1" applyBorder="1" applyAlignment="1">
      <alignment horizontal="center" vertical="center"/>
    </xf>
    <xf numFmtId="0" fontId="56" fillId="0" borderId="37" xfId="0" quotePrefix="1" applyFont="1" applyBorder="1" applyAlignment="1">
      <alignment horizontal="justify" vertical="top" wrapText="1"/>
    </xf>
    <xf numFmtId="0" fontId="56" fillId="0" borderId="37" xfId="0" applyFont="1" applyBorder="1" applyAlignment="1">
      <alignment horizontal="center"/>
    </xf>
    <xf numFmtId="0" fontId="75" fillId="0" borderId="37" xfId="3" applyFont="1" applyFill="1" applyBorder="1" applyAlignment="1">
      <alignment horizontal="left" vertical="top" wrapText="1"/>
    </xf>
    <xf numFmtId="49" fontId="70" fillId="47" borderId="30" xfId="188" applyNumberFormat="1" applyFont="1" applyFill="1" applyBorder="1" applyAlignment="1">
      <alignment horizontal="center" vertical="top"/>
    </xf>
    <xf numFmtId="0" fontId="70" fillId="47" borderId="31" xfId="188" applyFont="1" applyFill="1" applyBorder="1" applyAlignment="1">
      <alignment vertical="top" wrapText="1"/>
    </xf>
    <xf numFmtId="0" fontId="70" fillId="47" borderId="31" xfId="188" applyFont="1" applyFill="1" applyBorder="1" applyAlignment="1">
      <alignment horizontal="center"/>
    </xf>
    <xf numFmtId="2" fontId="70" fillId="47" borderId="31" xfId="188" applyNumberFormat="1" applyFont="1" applyFill="1" applyBorder="1" applyAlignment="1">
      <alignment horizontal="center"/>
    </xf>
    <xf numFmtId="4" fontId="71" fillId="47" borderId="31" xfId="0" applyNumberFormat="1" applyFont="1" applyFill="1" applyBorder="1" applyAlignment="1">
      <alignment horizontal="center"/>
    </xf>
    <xf numFmtId="4" fontId="71" fillId="47" borderId="32" xfId="188" applyNumberFormat="1" applyFont="1" applyFill="1" applyBorder="1" applyAlignment="1">
      <alignment horizontal="right"/>
    </xf>
    <xf numFmtId="49" fontId="71" fillId="47" borderId="30" xfId="188" applyNumberFormat="1" applyFont="1" applyFill="1" applyBorder="1" applyAlignment="1">
      <alignment horizontal="center" vertical="top"/>
    </xf>
    <xf numFmtId="4" fontId="70" fillId="47" borderId="31" xfId="188" applyNumberFormat="1" applyFont="1" applyFill="1" applyBorder="1" applyAlignment="1">
      <alignment vertical="top" wrapText="1"/>
    </xf>
    <xf numFmtId="4" fontId="70" fillId="47" borderId="32" xfId="188" applyNumberFormat="1" applyFont="1" applyFill="1" applyBorder="1"/>
    <xf numFmtId="0" fontId="0" fillId="0" borderId="37" xfId="0" applyBorder="1"/>
    <xf numFmtId="0" fontId="0" fillId="0" borderId="0" xfId="0" applyAlignment="1">
      <alignment vertical="top"/>
    </xf>
    <xf numFmtId="0" fontId="57" fillId="0" borderId="0" xfId="190" applyFont="1" applyFill="1" applyBorder="1" applyAlignment="1">
      <alignment horizontal="center" vertical="center"/>
    </xf>
    <xf numFmtId="0" fontId="59" fillId="0" borderId="0" xfId="190" applyFont="1" applyFill="1" applyBorder="1" applyAlignment="1">
      <alignment vertical="center" wrapText="1"/>
    </xf>
    <xf numFmtId="0" fontId="0" fillId="0" borderId="20" xfId="0" applyFill="1" applyBorder="1"/>
    <xf numFmtId="0" fontId="0" fillId="0" borderId="14" xfId="0" applyFont="1" applyBorder="1" applyAlignment="1">
      <alignment vertical="top" wrapText="1"/>
    </xf>
    <xf numFmtId="4" fontId="57" fillId="0" borderId="22" xfId="0" applyNumberFormat="1" applyFont="1" applyFill="1" applyBorder="1" applyAlignment="1" applyProtection="1">
      <alignment horizontal="right"/>
      <protection locked="0"/>
    </xf>
    <xf numFmtId="0" fontId="75" fillId="0" borderId="21" xfId="3" applyFont="1" applyBorder="1" applyAlignment="1" applyProtection="1">
      <alignment horizontal="left" vertical="top" wrapText="1"/>
      <protection locked="0"/>
    </xf>
    <xf numFmtId="4" fontId="57" fillId="0" borderId="21" xfId="7" applyNumberFormat="1" applyFont="1" applyBorder="1" applyAlignment="1" applyProtection="1">
      <alignment horizontal="right"/>
      <protection locked="0"/>
    </xf>
    <xf numFmtId="4" fontId="57" fillId="0" borderId="22" xfId="0" applyNumberFormat="1" applyFont="1" applyBorder="1" applyAlignment="1" applyProtection="1">
      <alignment horizontal="right"/>
      <protection locked="0"/>
    </xf>
    <xf numFmtId="4" fontId="57" fillId="0" borderId="22" xfId="3" applyNumberFormat="1" applyFont="1" applyBorder="1" applyAlignment="1" applyProtection="1">
      <alignment horizontal="right"/>
      <protection locked="0"/>
    </xf>
    <xf numFmtId="4" fontId="57" fillId="0" borderId="21" xfId="3" applyNumberFormat="1" applyFont="1" applyBorder="1" applyAlignment="1" applyProtection="1">
      <alignment horizontal="right"/>
      <protection locked="0"/>
    </xf>
    <xf numFmtId="4" fontId="57" fillId="0" borderId="22" xfId="7" applyNumberFormat="1" applyFont="1" applyBorder="1" applyAlignment="1" applyProtection="1">
      <alignment horizontal="right"/>
      <protection locked="0"/>
    </xf>
    <xf numFmtId="4" fontId="57" fillId="0" borderId="21" xfId="0" applyNumberFormat="1" applyFont="1" applyFill="1" applyBorder="1" applyAlignment="1" applyProtection="1">
      <alignment horizontal="right"/>
      <protection locked="0"/>
    </xf>
    <xf numFmtId="0" fontId="0" fillId="0" borderId="22" xfId="0" applyBorder="1" applyProtection="1">
      <protection locked="0"/>
    </xf>
    <xf numFmtId="4" fontId="57" fillId="0" borderId="19" xfId="0" applyNumberFormat="1" applyFont="1" applyFill="1" applyBorder="1" applyAlignment="1" applyProtection="1">
      <alignment horizontal="right"/>
      <protection locked="0"/>
    </xf>
    <xf numFmtId="0" fontId="0" fillId="0" borderId="19" xfId="0" applyBorder="1" applyProtection="1">
      <protection locked="0"/>
    </xf>
    <xf numFmtId="0" fontId="0" fillId="0" borderId="21" xfId="0" applyBorder="1" applyProtection="1">
      <protection locked="0"/>
    </xf>
    <xf numFmtId="4" fontId="57" fillId="0" borderId="22" xfId="7" applyNumberFormat="1" applyFont="1" applyFill="1" applyBorder="1" applyAlignment="1" applyProtection="1">
      <alignment horizontal="right"/>
      <protection locked="0"/>
    </xf>
    <xf numFmtId="4" fontId="57" fillId="0" borderId="21" xfId="7" applyNumberFormat="1" applyFont="1" applyFill="1" applyBorder="1" applyAlignment="1" applyProtection="1">
      <alignment horizontal="right"/>
      <protection locked="0"/>
    </xf>
    <xf numFmtId="4" fontId="57" fillId="0" borderId="21" xfId="0" applyNumberFormat="1" applyFont="1" applyBorder="1" applyAlignment="1" applyProtection="1">
      <alignment horizontal="right"/>
      <protection locked="0"/>
    </xf>
    <xf numFmtId="4" fontId="56" fillId="0" borderId="21" xfId="0" applyNumberFormat="1" applyFont="1" applyBorder="1" applyAlignment="1" applyProtection="1">
      <alignment horizontal="right"/>
      <protection locked="0"/>
    </xf>
    <xf numFmtId="0" fontId="57" fillId="0" borderId="21" xfId="0" applyFont="1" applyBorder="1" applyProtection="1">
      <protection locked="0"/>
    </xf>
    <xf numFmtId="0" fontId="0" fillId="0" borderId="22" xfId="0" applyFill="1" applyBorder="1" applyProtection="1">
      <protection locked="0"/>
    </xf>
    <xf numFmtId="4" fontId="57" fillId="0" borderId="22" xfId="188" applyNumberFormat="1" applyFont="1" applyFill="1" applyBorder="1" applyAlignment="1" applyProtection="1">
      <alignment horizontal="right"/>
      <protection locked="0"/>
    </xf>
    <xf numFmtId="4" fontId="57" fillId="0" borderId="21" xfId="188" applyNumberFormat="1" applyFont="1" applyFill="1" applyBorder="1" applyAlignment="1" applyProtection="1">
      <alignment horizontal="right"/>
      <protection locked="0"/>
    </xf>
    <xf numFmtId="4" fontId="56" fillId="0" borderId="21" xfId="7" applyNumberFormat="1" applyFont="1" applyFill="1" applyBorder="1" applyAlignment="1" applyProtection="1">
      <alignment horizontal="right"/>
      <protection locked="0"/>
    </xf>
    <xf numFmtId="4" fontId="68" fillId="0" borderId="21" xfId="188" applyNumberFormat="1" applyFont="1" applyFill="1" applyBorder="1" applyAlignment="1" applyProtection="1">
      <alignment horizontal="right"/>
      <protection locked="0"/>
    </xf>
    <xf numFmtId="4" fontId="57" fillId="0" borderId="19" xfId="0" applyNumberFormat="1" applyFont="1" applyBorder="1" applyAlignment="1" applyProtection="1">
      <alignment horizontal="right"/>
      <protection locked="0"/>
    </xf>
    <xf numFmtId="4" fontId="56" fillId="0" borderId="22" xfId="0" applyNumberFormat="1" applyFont="1" applyFill="1" applyBorder="1" applyAlignment="1" applyProtection="1">
      <alignment horizontal="right"/>
      <protection locked="0"/>
    </xf>
    <xf numFmtId="0" fontId="0" fillId="0" borderId="21" xfId="0" applyFill="1" applyBorder="1" applyProtection="1">
      <protection locked="0"/>
    </xf>
    <xf numFmtId="4" fontId="57" fillId="0" borderId="21" xfId="190" applyNumberFormat="1" applyFont="1" applyFill="1" applyBorder="1" applyAlignment="1" applyProtection="1">
      <alignment wrapText="1"/>
      <protection locked="0"/>
    </xf>
    <xf numFmtId="0" fontId="57" fillId="0" borderId="21" xfId="190" applyFont="1" applyFill="1" applyBorder="1" applyProtection="1">
      <protection locked="0"/>
    </xf>
    <xf numFmtId="0" fontId="57" fillId="0" borderId="21" xfId="0" applyFont="1" applyFill="1" applyBorder="1" applyProtection="1">
      <protection locked="0"/>
    </xf>
    <xf numFmtId="2" fontId="57" fillId="0" borderId="22" xfId="190" applyNumberFormat="1" applyFont="1" applyFill="1" applyBorder="1" applyAlignment="1" applyProtection="1">
      <alignment wrapText="1"/>
      <protection locked="0"/>
    </xf>
    <xf numFmtId="0" fontId="57" fillId="0" borderId="22" xfId="0" applyFont="1" applyFill="1" applyBorder="1" applyProtection="1">
      <protection locked="0"/>
    </xf>
    <xf numFmtId="4" fontId="57" fillId="0" borderId="22" xfId="190" applyNumberFormat="1" applyFont="1" applyFill="1" applyBorder="1" applyAlignment="1" applyProtection="1">
      <alignment wrapText="1"/>
      <protection locked="0"/>
    </xf>
    <xf numFmtId="0" fontId="0" fillId="0" borderId="20" xfId="0" applyBorder="1" applyProtection="1">
      <protection locked="0"/>
    </xf>
    <xf numFmtId="4" fontId="56" fillId="0" borderId="0" xfId="0" applyNumberFormat="1" applyFont="1" applyBorder="1" applyAlignment="1" applyProtection="1">
      <alignment horizontal="right"/>
      <protection locked="0"/>
    </xf>
    <xf numFmtId="4" fontId="57" fillId="0" borderId="22" xfId="0" applyNumberFormat="1" applyFont="1" applyBorder="1" applyProtection="1">
      <protection locked="0"/>
    </xf>
    <xf numFmtId="0" fontId="69" fillId="0" borderId="33" xfId="0" applyFont="1" applyFill="1" applyBorder="1" applyProtection="1">
      <protection locked="0"/>
    </xf>
    <xf numFmtId="4" fontId="69" fillId="0" borderId="33" xfId="0" applyNumberFormat="1" applyFont="1" applyFill="1" applyBorder="1" applyAlignment="1" applyProtection="1">
      <alignment horizontal="right"/>
      <protection locked="0"/>
    </xf>
    <xf numFmtId="4" fontId="57" fillId="0" borderId="34" xfId="0" applyNumberFormat="1" applyFont="1" applyFill="1" applyBorder="1" applyAlignment="1" applyProtection="1">
      <alignment horizontal="right"/>
      <protection locked="0"/>
    </xf>
    <xf numFmtId="4" fontId="57" fillId="0" borderId="33" xfId="0" applyNumberFormat="1" applyFont="1" applyFill="1" applyBorder="1" applyAlignment="1" applyProtection="1">
      <alignment horizontal="right"/>
      <protection locked="0"/>
    </xf>
    <xf numFmtId="0" fontId="57" fillId="0" borderId="33" xfId="0" applyFont="1" applyFill="1" applyBorder="1" applyProtection="1">
      <protection locked="0"/>
    </xf>
    <xf numFmtId="4" fontId="57" fillId="0" borderId="35" xfId="0" applyNumberFormat="1" applyFont="1" applyFill="1" applyBorder="1" applyAlignment="1" applyProtection="1">
      <alignment horizontal="right"/>
      <protection locked="0"/>
    </xf>
    <xf numFmtId="4" fontId="57" fillId="0" borderId="36" xfId="0" applyNumberFormat="1" applyFont="1" applyFill="1" applyBorder="1" applyAlignment="1" applyProtection="1">
      <alignment horizontal="right"/>
      <protection locked="0"/>
    </xf>
    <xf numFmtId="0" fontId="75" fillId="0" borderId="33" xfId="3" applyFont="1" applyBorder="1" applyAlignment="1" applyProtection="1">
      <alignment horizontal="left" vertical="top" wrapText="1"/>
      <protection locked="0"/>
    </xf>
    <xf numFmtId="0" fontId="0" fillId="0" borderId="0" xfId="0" applyProtection="1">
      <protection locked="0"/>
    </xf>
    <xf numFmtId="4" fontId="71" fillId="0" borderId="0" xfId="0" applyNumberFormat="1" applyFont="1" applyFill="1" applyProtection="1">
      <protection locked="0"/>
    </xf>
    <xf numFmtId="0" fontId="71" fillId="0" borderId="0" xfId="188" applyFont="1" applyFill="1" applyAlignment="1" applyProtection="1">
      <alignment vertical="top" wrapText="1"/>
      <protection locked="0"/>
    </xf>
    <xf numFmtId="4" fontId="57" fillId="0" borderId="0" xfId="0" applyNumberFormat="1" applyFont="1" applyBorder="1" applyAlignment="1" applyProtection="1">
      <alignment horizontal="right"/>
      <protection locked="0"/>
    </xf>
    <xf numFmtId="0" fontId="57" fillId="0" borderId="14" xfId="0" applyFont="1" applyFill="1" applyBorder="1" applyAlignment="1">
      <alignment horizontal="left" vertical="top" wrapText="1"/>
    </xf>
    <xf numFmtId="0" fontId="0" fillId="46" borderId="22" xfId="0" applyFill="1" applyBorder="1" applyProtection="1">
      <protection locked="0"/>
    </xf>
    <xf numFmtId="0" fontId="58" fillId="46" borderId="14" xfId="0" applyFont="1" applyFill="1" applyBorder="1" applyAlignment="1">
      <alignment horizontal="justify" vertical="top" wrapText="1"/>
    </xf>
    <xf numFmtId="0" fontId="57" fillId="46" borderId="14" xfId="190" applyFont="1" applyFill="1" applyBorder="1" applyAlignment="1"/>
    <xf numFmtId="2" fontId="57" fillId="46" borderId="14" xfId="190" applyNumberFormat="1" applyFont="1" applyFill="1" applyBorder="1" applyAlignment="1">
      <alignment wrapText="1"/>
    </xf>
    <xf numFmtId="0" fontId="57" fillId="46" borderId="22" xfId="190" applyFont="1" applyFill="1" applyBorder="1" applyProtection="1">
      <protection locked="0"/>
    </xf>
    <xf numFmtId="0" fontId="0" fillId="0" borderId="0" xfId="0" applyProtection="1"/>
    <xf numFmtId="0" fontId="57" fillId="0" borderId="0" xfId="0" applyFont="1" applyFill="1" applyBorder="1" applyAlignment="1" applyProtection="1">
      <alignment vertical="top" wrapText="1"/>
    </xf>
    <xf numFmtId="0" fontId="58" fillId="0" borderId="0" xfId="0" applyFont="1" applyFill="1" applyBorder="1" applyAlignment="1" applyProtection="1">
      <alignment horizontal="justify" vertical="top" wrapText="1"/>
    </xf>
    <xf numFmtId="0" fontId="58" fillId="0" borderId="0" xfId="0" applyFont="1" applyFill="1" applyBorder="1" applyAlignment="1" applyProtection="1">
      <alignment vertical="top" wrapText="1"/>
    </xf>
    <xf numFmtId="0" fontId="57" fillId="0" borderId="0" xfId="0" applyNumberFormat="1" applyFont="1" applyAlignment="1">
      <alignment vertical="top" wrapText="1"/>
    </xf>
    <xf numFmtId="0" fontId="57" fillId="0" borderId="25" xfId="3" quotePrefix="1" applyFont="1" applyBorder="1" applyAlignment="1">
      <alignment vertical="top" wrapText="1"/>
    </xf>
    <xf numFmtId="0" fontId="58" fillId="0" borderId="0" xfId="3" quotePrefix="1" applyFont="1" applyBorder="1" applyAlignment="1">
      <alignment vertical="top" wrapText="1"/>
    </xf>
    <xf numFmtId="2" fontId="57" fillId="0" borderId="0" xfId="0" applyNumberFormat="1" applyFont="1" applyFill="1" applyAlignment="1">
      <alignment vertical="top" wrapText="1"/>
    </xf>
    <xf numFmtId="0" fontId="57" fillId="0" borderId="0" xfId="2" quotePrefix="1" applyFont="1" applyFill="1" applyBorder="1" applyAlignment="1">
      <alignment horizontal="left" vertical="top" wrapText="1" indent="2"/>
    </xf>
    <xf numFmtId="0" fontId="57" fillId="0" borderId="0" xfId="3" quotePrefix="1" applyFont="1" applyBorder="1" applyAlignment="1">
      <alignment vertical="top" wrapText="1"/>
    </xf>
    <xf numFmtId="0" fontId="57" fillId="0" borderId="0" xfId="2" quotePrefix="1" applyFont="1" applyFill="1" applyBorder="1" applyAlignment="1">
      <alignment horizontal="left" vertical="top" wrapText="1"/>
    </xf>
    <xf numFmtId="0" fontId="57" fillId="0" borderId="0" xfId="2" applyFont="1" applyFill="1" applyBorder="1" applyAlignment="1">
      <alignment horizontal="left" vertical="top" wrapText="1"/>
    </xf>
    <xf numFmtId="0" fontId="58" fillId="0" borderId="0" xfId="2" applyFont="1" applyFill="1" applyBorder="1" applyAlignment="1">
      <alignment vertical="top" wrapText="1"/>
    </xf>
    <xf numFmtId="0" fontId="57" fillId="0" borderId="0" xfId="2" quotePrefix="1" applyFont="1" applyFill="1" applyBorder="1" applyAlignment="1">
      <alignment horizontal="left" vertical="top"/>
    </xf>
    <xf numFmtId="0" fontId="57" fillId="0" borderId="0" xfId="2" applyFont="1" applyFill="1" applyBorder="1" applyAlignment="1">
      <alignment vertical="top" wrapText="1"/>
    </xf>
    <xf numFmtId="0" fontId="57" fillId="0" borderId="0" xfId="0" applyFont="1" applyBorder="1" applyAlignment="1" applyProtection="1">
      <alignment vertical="center" wrapText="1"/>
      <protection locked="0"/>
    </xf>
    <xf numFmtId="0" fontId="58" fillId="0" borderId="0" xfId="0" applyFont="1" applyBorder="1" applyAlignment="1" applyProtection="1">
      <alignment vertical="center" wrapText="1"/>
      <protection locked="0"/>
    </xf>
    <xf numFmtId="0" fontId="65" fillId="0" borderId="13" xfId="0" applyFont="1" applyBorder="1" applyAlignment="1"/>
    <xf numFmtId="0" fontId="65" fillId="0" borderId="19" xfId="0" applyFont="1" applyBorder="1" applyAlignment="1"/>
    <xf numFmtId="0" fontId="65" fillId="0" borderId="19" xfId="0" applyFont="1" applyBorder="1" applyAlignment="1">
      <alignment horizontal="right"/>
    </xf>
    <xf numFmtId="0" fontId="65" fillId="0" borderId="23" xfId="0" applyFont="1" applyBorder="1" applyAlignment="1">
      <alignment vertical="center"/>
    </xf>
    <xf numFmtId="0" fontId="65" fillId="0" borderId="24" xfId="0" applyFont="1" applyBorder="1" applyAlignment="1">
      <alignment vertical="center"/>
    </xf>
    <xf numFmtId="0" fontId="79" fillId="0" borderId="15" xfId="0" applyFont="1" applyBorder="1" applyAlignment="1">
      <alignment horizontal="center" vertical="center" wrapText="1"/>
    </xf>
    <xf numFmtId="0" fontId="79" fillId="0" borderId="16" xfId="0" applyFont="1" applyBorder="1" applyAlignment="1">
      <alignment horizontal="center" vertical="center" wrapText="1"/>
    </xf>
    <xf numFmtId="0" fontId="79" fillId="0" borderId="13" xfId="0" applyFont="1" applyBorder="1" applyAlignment="1">
      <alignment horizontal="center" vertical="center" wrapText="1"/>
    </xf>
    <xf numFmtId="0" fontId="65" fillId="0" borderId="16" xfId="0" applyFont="1" applyBorder="1" applyAlignment="1">
      <alignment wrapText="1"/>
    </xf>
    <xf numFmtId="0" fontId="65" fillId="0" borderId="13" xfId="0" applyFont="1" applyBorder="1" applyAlignment="1">
      <alignment wrapText="1"/>
    </xf>
    <xf numFmtId="0" fontId="79" fillId="0" borderId="24" xfId="0" applyFont="1" applyBorder="1" applyAlignment="1">
      <alignment horizontal="center" vertical="center" wrapText="1"/>
    </xf>
    <xf numFmtId="0" fontId="79" fillId="0" borderId="27" xfId="0" applyFont="1" applyBorder="1" applyAlignment="1">
      <alignment horizontal="center" vertical="center" wrapText="1"/>
    </xf>
    <xf numFmtId="0" fontId="79" fillId="0" borderId="28" xfId="0" applyFont="1" applyBorder="1" applyAlignment="1">
      <alignment horizontal="center" vertical="center" wrapText="1"/>
    </xf>
    <xf numFmtId="0" fontId="10" fillId="0" borderId="15" xfId="0" applyFont="1" applyBorder="1" applyAlignment="1">
      <alignment vertical="top" wrapText="1"/>
    </xf>
    <xf numFmtId="0" fontId="76" fillId="0" borderId="16" xfId="0" applyFont="1" applyBorder="1" applyAlignment="1">
      <alignment vertical="top" wrapText="1"/>
    </xf>
    <xf numFmtId="0" fontId="76" fillId="0" borderId="13" xfId="0" applyFont="1" applyBorder="1" applyAlignment="1">
      <alignment vertical="top" wrapText="1"/>
    </xf>
    <xf numFmtId="0" fontId="77" fillId="0" borderId="16" xfId="0" applyFont="1" applyFill="1" applyBorder="1" applyAlignment="1">
      <alignment vertical="top" wrapText="1"/>
    </xf>
    <xf numFmtId="0" fontId="76" fillId="0" borderId="16" xfId="0" applyFont="1" applyFill="1" applyBorder="1" applyAlignment="1">
      <alignment wrapText="1"/>
    </xf>
    <xf numFmtId="0" fontId="76" fillId="0" borderId="13" xfId="0" applyFont="1" applyFill="1" applyBorder="1" applyAlignment="1">
      <alignment wrapText="1"/>
    </xf>
    <xf numFmtId="0" fontId="10" fillId="0" borderId="0" xfId="0" applyFont="1" applyBorder="1" applyAlignment="1">
      <alignment vertical="top" wrapText="1"/>
    </xf>
    <xf numFmtId="0" fontId="76" fillId="0" borderId="0" xfId="0" applyFont="1" applyBorder="1" applyAlignment="1">
      <alignment wrapText="1"/>
    </xf>
    <xf numFmtId="0" fontId="77" fillId="0" borderId="16" xfId="0" applyNumberFormat="1" applyFont="1" applyBorder="1" applyAlignment="1">
      <alignment vertical="top" wrapText="1"/>
    </xf>
    <xf numFmtId="0" fontId="77" fillId="0" borderId="13" xfId="0" applyNumberFormat="1" applyFont="1" applyBorder="1" applyAlignment="1">
      <alignment vertical="top" wrapText="1"/>
    </xf>
    <xf numFmtId="0" fontId="10" fillId="0" borderId="16" xfId="0" applyFont="1" applyBorder="1" applyAlignment="1">
      <alignment vertical="top" wrapText="1"/>
    </xf>
    <xf numFmtId="0" fontId="10" fillId="0" borderId="13" xfId="0" applyFont="1" applyBorder="1" applyAlignment="1">
      <alignment vertical="top" wrapText="1"/>
    </xf>
    <xf numFmtId="0" fontId="57" fillId="0" borderId="0" xfId="0" applyFont="1" applyBorder="1" applyAlignment="1">
      <alignment horizontal="justify" vertical="top" wrapText="1"/>
    </xf>
    <xf numFmtId="0" fontId="57" fillId="0" borderId="0" xfId="0" applyFont="1" applyBorder="1" applyAlignment="1" applyProtection="1">
      <alignment horizontal="justify" vertical="top" wrapText="1"/>
      <protection locked="0"/>
    </xf>
    <xf numFmtId="0" fontId="67" fillId="0" borderId="13" xfId="0" applyNumberFormat="1" applyFont="1" applyBorder="1" applyAlignment="1">
      <alignment vertical="top" wrapText="1"/>
    </xf>
    <xf numFmtId="0" fontId="67" fillId="0" borderId="19" xfId="0" applyFont="1" applyBorder="1"/>
    <xf numFmtId="0" fontId="65" fillId="0" borderId="13" xfId="0" applyFont="1" applyBorder="1" applyAlignment="1">
      <alignment vertical="top" wrapText="1"/>
    </xf>
    <xf numFmtId="0" fontId="65" fillId="0" borderId="19" xfId="0" applyFont="1" applyBorder="1" applyAlignment="1">
      <alignment wrapText="1"/>
    </xf>
    <xf numFmtId="0" fontId="79" fillId="0" borderId="19" xfId="0" applyFont="1" applyBorder="1" applyAlignment="1">
      <alignment horizontal="center" vertical="center" wrapText="1"/>
    </xf>
    <xf numFmtId="0" fontId="65" fillId="0" borderId="19" xfId="0" applyFont="1" applyBorder="1" applyAlignment="1">
      <alignment horizontal="center" vertical="center" wrapText="1"/>
    </xf>
    <xf numFmtId="0" fontId="65" fillId="0" borderId="13" xfId="0" applyFont="1" applyBorder="1" applyAlignment="1">
      <alignment vertical="center"/>
    </xf>
    <xf numFmtId="0" fontId="65" fillId="0" borderId="19" xfId="0" applyFont="1" applyBorder="1" applyAlignment="1">
      <alignment vertical="center"/>
    </xf>
    <xf numFmtId="0" fontId="65" fillId="0" borderId="19" xfId="0" applyFont="1" applyBorder="1" applyAlignment="1">
      <alignment horizontal="right" vertical="center"/>
    </xf>
  </cellXfs>
  <cellStyles count="195">
    <cellStyle name="_List1" xfId="115"/>
    <cellStyle name="20 % – Poudarek1 2" xfId="71"/>
    <cellStyle name="20 % – Poudarek2 2" xfId="72"/>
    <cellStyle name="20 % – Poudarek3 2" xfId="73"/>
    <cellStyle name="20 % – Poudarek4 2" xfId="74"/>
    <cellStyle name="20 % – Poudarek5 2" xfId="75"/>
    <cellStyle name="20 % – Poudarek6 2" xfId="76"/>
    <cellStyle name="20% - Accent1" xfId="30"/>
    <cellStyle name="20% - Accent1 2" xfId="116"/>
    <cellStyle name="20% - Accent2" xfId="29"/>
    <cellStyle name="20% - Accent2 2" xfId="117"/>
    <cellStyle name="20% - Accent3" xfId="28"/>
    <cellStyle name="20% - Accent3 2" xfId="118"/>
    <cellStyle name="20% - Accent4" xfId="27"/>
    <cellStyle name="20% - Accent4 2" xfId="119"/>
    <cellStyle name="20% - Accent5" xfId="26"/>
    <cellStyle name="20% - Accent5 2" xfId="120"/>
    <cellStyle name="20% - Accent6" xfId="25"/>
    <cellStyle name="20% - Accent6 2" xfId="121"/>
    <cellStyle name="40 % – Poudarek1 2" xfId="77"/>
    <cellStyle name="40 % – Poudarek2 2" xfId="78"/>
    <cellStyle name="40 % – Poudarek3 2" xfId="79"/>
    <cellStyle name="40 % – Poudarek4 2" xfId="80"/>
    <cellStyle name="40 % – Poudarek5 2" xfId="81"/>
    <cellStyle name="40 % – Poudarek6 2" xfId="82"/>
    <cellStyle name="40% - Accent1" xfId="24"/>
    <cellStyle name="40% - Accent1 2" xfId="122"/>
    <cellStyle name="40% - Accent2" xfId="23"/>
    <cellStyle name="40% - Accent2 2" xfId="123"/>
    <cellStyle name="40% - Accent3" xfId="20"/>
    <cellStyle name="40% - Accent3 2" xfId="124"/>
    <cellStyle name="40% - Accent4" xfId="22"/>
    <cellStyle name="40% - Accent4 2" xfId="125"/>
    <cellStyle name="40% - Accent5" xfId="21"/>
    <cellStyle name="40% - Accent5 2" xfId="126"/>
    <cellStyle name="40% - Accent6" xfId="33"/>
    <cellStyle name="40% - Accent6 2" xfId="127"/>
    <cellStyle name="60 % – Poudarek1 2" xfId="83"/>
    <cellStyle name="60 % – Poudarek2 2" xfId="84"/>
    <cellStyle name="60 % – Poudarek3 2" xfId="85"/>
    <cellStyle name="60 % – Poudarek4 2" xfId="86"/>
    <cellStyle name="60 % – Poudarek5 2" xfId="87"/>
    <cellStyle name="60 % – Poudarek6 2" xfId="88"/>
    <cellStyle name="60% - Accent1" xfId="34"/>
    <cellStyle name="60% - Accent1 2" xfId="128"/>
    <cellStyle name="60% - Accent2" xfId="35"/>
    <cellStyle name="60% - Accent2 2" xfId="129"/>
    <cellStyle name="60% - Accent3" xfId="36"/>
    <cellStyle name="60% - Accent3 2" xfId="130"/>
    <cellStyle name="60% - Accent4" xfId="37"/>
    <cellStyle name="60% - Accent4 2" xfId="131"/>
    <cellStyle name="60% - Accent5" xfId="38"/>
    <cellStyle name="60% - Accent5 2" xfId="132"/>
    <cellStyle name="60% - Accent6" xfId="39"/>
    <cellStyle name="60% - Accent6 2" xfId="133"/>
    <cellStyle name="Accent1" xfId="40"/>
    <cellStyle name="Accent1 2" xfId="134"/>
    <cellStyle name="Accent2" xfId="41"/>
    <cellStyle name="Accent2 2" xfId="135"/>
    <cellStyle name="Accent3" xfId="42"/>
    <cellStyle name="Accent3 2" xfId="136"/>
    <cellStyle name="Accent4" xfId="43"/>
    <cellStyle name="Accent4 2" xfId="137"/>
    <cellStyle name="Accent5" xfId="44"/>
    <cellStyle name="Accent5 2" xfId="138"/>
    <cellStyle name="Accent6" xfId="45"/>
    <cellStyle name="Accent6 2" xfId="139"/>
    <cellStyle name="Bad" xfId="46"/>
    <cellStyle name="Bad 2" xfId="140"/>
    <cellStyle name="Calculation" xfId="47"/>
    <cellStyle name="Calculation 2" xfId="141"/>
    <cellStyle name="Check Cell" xfId="48"/>
    <cellStyle name="Check Cell 2" xfId="142"/>
    <cellStyle name="Currency 2" xfId="49"/>
    <cellStyle name="Currency 2 2" xfId="50"/>
    <cellStyle name="Currency 3" xfId="51"/>
    <cellStyle name="Denar [0]_V3 plin" xfId="10"/>
    <cellStyle name="Denar_V3 plin" xfId="11"/>
    <cellStyle name="Dobro 2" xfId="89"/>
    <cellStyle name="Euro" xfId="90"/>
    <cellStyle name="Excel Built-in Normal 1" xfId="191"/>
    <cellStyle name="Explanatory Text" xfId="52"/>
    <cellStyle name="Explanatory Text 2" xfId="143"/>
    <cellStyle name="Good" xfId="53"/>
    <cellStyle name="Good 2" xfId="144"/>
    <cellStyle name="Heading 1" xfId="54"/>
    <cellStyle name="Heading 1 2" xfId="145"/>
    <cellStyle name="Heading 2" xfId="55"/>
    <cellStyle name="Heading 2 2" xfId="146"/>
    <cellStyle name="Heading 3" xfId="56"/>
    <cellStyle name="Heading 3 2" xfId="147"/>
    <cellStyle name="Heading 4" xfId="57"/>
    <cellStyle name="Heading 4 2" xfId="148"/>
    <cellStyle name="Input" xfId="58"/>
    <cellStyle name="Input 2" xfId="149"/>
    <cellStyle name="Izhod 2" xfId="91"/>
    <cellStyle name="Linked Cell" xfId="59"/>
    <cellStyle name="Linked Cell 2" xfId="150"/>
    <cellStyle name="Naslov 1 2" xfId="93"/>
    <cellStyle name="Naslov 2 2" xfId="94"/>
    <cellStyle name="Naslov 3 2" xfId="95"/>
    <cellStyle name="Naslov 4 2" xfId="96"/>
    <cellStyle name="Naslov 5" xfId="92"/>
    <cellStyle name="Navadno" xfId="0" builtinId="0" customBuiltin="1"/>
    <cellStyle name="Navadno 10" xfId="169"/>
    <cellStyle name="Navadno 10 2" xfId="181"/>
    <cellStyle name="Navadno 11" xfId="170"/>
    <cellStyle name="Navadno 12" xfId="171"/>
    <cellStyle name="Navadno 12 2" xfId="182"/>
    <cellStyle name="Navadno 13" xfId="186"/>
    <cellStyle name="Navadno 14" xfId="190"/>
    <cellStyle name="Navadno 15" xfId="192"/>
    <cellStyle name="Navadno 2" xfId="3"/>
    <cellStyle name="Navadno 3" xfId="8"/>
    <cellStyle name="Navadno 3 2" xfId="174"/>
    <cellStyle name="Navadno 3 2 2" xfId="183"/>
    <cellStyle name="Navadno 3 3" xfId="177"/>
    <cellStyle name="Navadno 3 4" xfId="194"/>
    <cellStyle name="Navadno 4" xfId="9"/>
    <cellStyle name="Navadno 5" xfId="32"/>
    <cellStyle name="Navadno 6" xfId="159"/>
    <cellStyle name="Navadno 7" xfId="165"/>
    <cellStyle name="Navadno 8" xfId="166"/>
    <cellStyle name="Navadno 8 2" xfId="180"/>
    <cellStyle name="Navadno 9" xfId="167"/>
    <cellStyle name="Navadno_List1" xfId="2"/>
    <cellStyle name="Navadno_List1 2" xfId="12"/>
    <cellStyle name="Navadno_POPIS DEL-DORNBERK-1.faza-razpis" xfId="188"/>
    <cellStyle name="Navadno_Župančičeva 10 12 - popis del" xfId="1"/>
    <cellStyle name="Neutral" xfId="60"/>
    <cellStyle name="Neutral 2" xfId="151"/>
    <cellStyle name="Nevtralno 2" xfId="97"/>
    <cellStyle name="normal" xfId="4"/>
    <cellStyle name="Normal 11" xfId="13"/>
    <cellStyle name="Normal 12" xfId="14"/>
    <cellStyle name="Normal 18" xfId="15"/>
    <cellStyle name="Normal 2" xfId="16"/>
    <cellStyle name="Normal 2 2" xfId="61"/>
    <cellStyle name="Normal 2 2 2" xfId="161"/>
    <cellStyle name="Normal 2 3" xfId="160"/>
    <cellStyle name="Normal 2 3 2" xfId="175"/>
    <cellStyle name="Normal 2 3 2 2" xfId="184"/>
    <cellStyle name="Normal 2 3 3" xfId="178"/>
    <cellStyle name="Normal 3" xfId="62"/>
    <cellStyle name="Normal 3 2" xfId="162"/>
    <cellStyle name="Normal 4" xfId="63"/>
    <cellStyle name="Normal 4 2" xfId="163"/>
    <cellStyle name="Normal 4 2 2" xfId="176"/>
    <cellStyle name="Normal 4 2 2 2" xfId="185"/>
    <cellStyle name="Normal 4 2 3" xfId="179"/>
    <cellStyle name="Normal_03-001 ADRIA-STR.INST" xfId="17"/>
    <cellStyle name="normal1" xfId="172"/>
    <cellStyle name="Note" xfId="64"/>
    <cellStyle name="Note 2" xfId="152"/>
    <cellStyle name="Odstotek" xfId="189" builtinId="5"/>
    <cellStyle name="Odstotek 2" xfId="98"/>
    <cellStyle name="oft Excel]_x000d__x000a_Comment=The open=/f lines load custom functions into the Paste Function list._x000d__x000a_Maximized=3_x000d__x000a_Basics=1_x000d__x000a_A" xfId="5"/>
    <cellStyle name="Opomba 2" xfId="99"/>
    <cellStyle name="Opozorilo 2" xfId="100"/>
    <cellStyle name="Output" xfId="65"/>
    <cellStyle name="Output 2" xfId="153"/>
    <cellStyle name="Pojasnjevalno besedilo 2" xfId="101"/>
    <cellStyle name="Poudarek1 2" xfId="102"/>
    <cellStyle name="Poudarek2 2" xfId="103"/>
    <cellStyle name="Poudarek3 2" xfId="104"/>
    <cellStyle name="Poudarek4 2" xfId="105"/>
    <cellStyle name="Poudarek5 2" xfId="106"/>
    <cellStyle name="Poudarek6 2" xfId="107"/>
    <cellStyle name="Povezana celica 2" xfId="108"/>
    <cellStyle name="Preveri celico 2" xfId="109"/>
    <cellStyle name="Računanje 2" xfId="110"/>
    <cellStyle name="Slabo 2" xfId="111"/>
    <cellStyle name="Slog 1" xfId="31"/>
    <cellStyle name="Slog 1 2" xfId="70"/>
    <cellStyle name="Style 1" xfId="154"/>
    <cellStyle name="ţ_x001d_đB_x000c_ęţ_x0012__x000d_ÝţU_x0001_X_x0005_•_x0006__x0007__x0001__x0001_" xfId="6"/>
    <cellStyle name="Title" xfId="66"/>
    <cellStyle name="Title 2" xfId="155"/>
    <cellStyle name="Total" xfId="67"/>
    <cellStyle name="Total 2" xfId="156"/>
    <cellStyle name="Valuta 2" xfId="7"/>
    <cellStyle name="Valuta 3" xfId="18"/>
    <cellStyle name="Valuta 4" xfId="68"/>
    <cellStyle name="Valuta 5" xfId="164"/>
    <cellStyle name="Valuta 6" xfId="173"/>
    <cellStyle name="Vejica 2" xfId="19"/>
    <cellStyle name="Vejica 3" xfId="112"/>
    <cellStyle name="Vejica 4" xfId="157"/>
    <cellStyle name="Vejica 5" xfId="168"/>
    <cellStyle name="Vejica 6" xfId="187"/>
    <cellStyle name="Vejica 7" xfId="193"/>
    <cellStyle name="Vnos 2" xfId="113"/>
    <cellStyle name="Vsota 2" xfId="114"/>
    <cellStyle name="Warning Text" xfId="69"/>
    <cellStyle name="Warning Text 2" xfId="158"/>
  </cellStyles>
  <dxfs count="1">
    <dxf>
      <font>
        <condense val="0"/>
        <extend val="0"/>
        <color indexed="9"/>
      </font>
    </dxf>
  </dxfs>
  <tableStyles count="0" defaultTableStyle="TableStyleMedium2" defaultPivotStyle="PivotStyleLight16"/>
  <colors>
    <mruColors>
      <color rgb="FFFFFF00"/>
      <color rgb="FFFFFFCC"/>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opLeftCell="A7" zoomScaleNormal="110" zoomScaleSheetLayoutView="100" zoomScalePageLayoutView="110" workbookViewId="0">
      <selection activeCell="F46" sqref="F46"/>
    </sheetView>
  </sheetViews>
  <sheetFormatPr defaultColWidth="9.140625" defaultRowHeight="12.75"/>
  <cols>
    <col min="1" max="1" width="5" style="134" customWidth="1"/>
    <col min="2" max="2" width="50.7109375" style="62" customWidth="1"/>
    <col min="3" max="3" width="4.42578125" style="42" customWidth="1"/>
    <col min="4" max="4" width="8" style="43" customWidth="1"/>
    <col min="5" max="6" width="11.28515625" style="19" customWidth="1"/>
    <col min="7" max="9" width="9.140625" style="20"/>
    <col min="10" max="10" width="12.85546875" style="20" customWidth="1"/>
    <col min="11" max="16384" width="9.140625" style="20"/>
  </cols>
  <sheetData>
    <row r="1" spans="1:10">
      <c r="A1" s="141"/>
      <c r="B1" s="142"/>
    </row>
    <row r="2" spans="1:10">
      <c r="A2" s="143" t="s">
        <v>88</v>
      </c>
      <c r="B2" s="10"/>
    </row>
    <row r="3" spans="1:10">
      <c r="A3" s="141" t="s">
        <v>89</v>
      </c>
      <c r="B3" s="142"/>
    </row>
    <row r="4" spans="1:10">
      <c r="A4" s="141" t="s">
        <v>90</v>
      </c>
      <c r="B4" s="142"/>
    </row>
    <row r="5" spans="1:10">
      <c r="A5" s="141"/>
      <c r="B5" s="142"/>
    </row>
    <row r="6" spans="1:10">
      <c r="A6" s="143" t="s">
        <v>91</v>
      </c>
      <c r="B6" s="142"/>
    </row>
    <row r="7" spans="1:10">
      <c r="A7" s="141"/>
      <c r="B7" s="20"/>
      <c r="C7" s="20"/>
      <c r="D7" s="20"/>
    </row>
    <row r="8" spans="1:10">
      <c r="A8" s="141"/>
      <c r="B8" s="20"/>
      <c r="C8" s="20"/>
      <c r="D8" s="20"/>
    </row>
    <row r="9" spans="1:10">
      <c r="A9" s="141"/>
      <c r="B9" s="142"/>
    </row>
    <row r="10" spans="1:10">
      <c r="A10" s="141"/>
      <c r="B10" s="142" t="s">
        <v>254</v>
      </c>
    </row>
    <row r="11" spans="1:10">
      <c r="A11" s="141"/>
      <c r="B11" s="20" t="s">
        <v>271</v>
      </c>
      <c r="C11" s="20"/>
      <c r="D11" s="20"/>
    </row>
    <row r="12" spans="1:10">
      <c r="A12" s="20"/>
      <c r="B12" s="142" t="s">
        <v>253</v>
      </c>
    </row>
    <row r="13" spans="1:10">
      <c r="A13" s="20"/>
      <c r="B13" s="142"/>
    </row>
    <row r="14" spans="1:10" ht="18" customHeight="1" thickBot="1">
      <c r="A14" s="144"/>
      <c r="E14" s="49"/>
      <c r="F14" s="49"/>
    </row>
    <row r="15" spans="1:10" ht="30.75" customHeight="1" thickBot="1">
      <c r="A15" s="146"/>
      <c r="B15" s="147" t="s">
        <v>0</v>
      </c>
      <c r="C15" s="148"/>
      <c r="D15" s="148"/>
      <c r="E15" s="339" t="s">
        <v>219</v>
      </c>
      <c r="F15" s="339" t="s">
        <v>220</v>
      </c>
    </row>
    <row r="16" spans="1:10" ht="18" customHeight="1">
      <c r="A16" s="149" t="s">
        <v>1</v>
      </c>
      <c r="B16" s="347" t="s">
        <v>120</v>
      </c>
      <c r="C16" s="122"/>
      <c r="D16" s="122"/>
      <c r="E16" s="118">
        <f>'pripravlj in rušitvena dela'!H71</f>
        <v>0</v>
      </c>
      <c r="F16" s="19">
        <f>'pripravlj in rušitvena dela'!I71</f>
        <v>0</v>
      </c>
      <c r="H16" s="395"/>
      <c r="J16" s="395"/>
    </row>
    <row r="17" spans="1:10" ht="18" customHeight="1">
      <c r="A17" s="149" t="s">
        <v>2</v>
      </c>
      <c r="B17" s="347" t="s">
        <v>34</v>
      </c>
      <c r="C17" s="122"/>
      <c r="D17" s="122"/>
      <c r="E17" s="118">
        <f>'zidarska dela'!G38</f>
        <v>0</v>
      </c>
      <c r="F17" s="19">
        <f>'zidarska dela'!H38</f>
        <v>0</v>
      </c>
      <c r="H17" s="395"/>
      <c r="J17" s="395"/>
    </row>
    <row r="18" spans="1:10" ht="18" customHeight="1">
      <c r="A18" s="149" t="s">
        <v>3</v>
      </c>
      <c r="B18" s="347" t="s">
        <v>35</v>
      </c>
      <c r="C18" s="122"/>
      <c r="D18" s="122"/>
      <c r="E18" s="118">
        <f>'fasaderska dela'!G79</f>
        <v>0</v>
      </c>
      <c r="F18" s="19">
        <f>'fasaderska dela'!H79</f>
        <v>0</v>
      </c>
      <c r="H18" s="395"/>
      <c r="J18" s="395"/>
    </row>
    <row r="19" spans="1:10" ht="18" customHeight="1">
      <c r="A19" s="149" t="s">
        <v>15</v>
      </c>
      <c r="B19" s="150" t="s">
        <v>81</v>
      </c>
      <c r="C19" s="55"/>
      <c r="D19" s="55"/>
      <c r="E19" s="49">
        <f>'krovsko kleparska dela'!G34</f>
        <v>0</v>
      </c>
      <c r="F19" s="19">
        <f>'krovsko kleparska dela'!H34</f>
        <v>0</v>
      </c>
      <c r="H19" s="396"/>
      <c r="I19" s="397"/>
      <c r="J19" s="396"/>
    </row>
    <row r="20" spans="1:10" ht="18" customHeight="1">
      <c r="A20" s="149" t="s">
        <v>24</v>
      </c>
      <c r="B20" s="150" t="s">
        <v>36</v>
      </c>
      <c r="C20" s="55"/>
      <c r="D20" s="55"/>
      <c r="E20" s="49">
        <f>'kovinarska dela'!G25</f>
        <v>0</v>
      </c>
      <c r="F20" s="19">
        <f>'kovinarska dela'!H25</f>
        <v>0</v>
      </c>
      <c r="H20" s="395"/>
      <c r="J20" s="395"/>
    </row>
    <row r="21" spans="1:10" ht="18" customHeight="1">
      <c r="A21" s="149" t="s">
        <v>4</v>
      </c>
      <c r="B21" s="150" t="s">
        <v>114</v>
      </c>
      <c r="C21" s="55"/>
      <c r="D21" s="55"/>
      <c r="E21" s="49">
        <f>'suhomontažna dela'!G36</f>
        <v>0</v>
      </c>
      <c r="F21" s="19">
        <f>'suhomontažna dela'!H36</f>
        <v>0</v>
      </c>
      <c r="H21" s="396"/>
      <c r="I21" s="397"/>
      <c r="J21" s="396"/>
    </row>
    <row r="22" spans="1:10" ht="18" customHeight="1">
      <c r="A22" s="149" t="s">
        <v>25</v>
      </c>
      <c r="B22" s="150" t="s">
        <v>135</v>
      </c>
      <c r="C22" s="55"/>
      <c r="D22" s="55"/>
      <c r="E22" s="49">
        <f>'mizarska dela'!G15</f>
        <v>0</v>
      </c>
      <c r="F22" s="19">
        <f>'mizarska dela'!H15</f>
        <v>0</v>
      </c>
      <c r="H22" s="395"/>
      <c r="J22" s="395"/>
    </row>
    <row r="23" spans="1:10" ht="18" customHeight="1">
      <c r="A23" s="149" t="s">
        <v>26</v>
      </c>
      <c r="B23" s="150" t="s">
        <v>116</v>
      </c>
      <c r="C23" s="55"/>
      <c r="D23" s="55"/>
      <c r="E23" s="49">
        <f>'stavbno pohištvo'!G142</f>
        <v>0</v>
      </c>
      <c r="F23" s="19">
        <f>'stavbno pohištvo'!H142</f>
        <v>0</v>
      </c>
      <c r="H23" s="396"/>
      <c r="I23" s="397"/>
      <c r="J23" s="396"/>
    </row>
    <row r="24" spans="1:10" ht="18" customHeight="1">
      <c r="A24" s="149" t="s">
        <v>33</v>
      </c>
      <c r="B24" s="150" t="s">
        <v>118</v>
      </c>
      <c r="C24" s="55"/>
      <c r="D24" s="55"/>
      <c r="E24" s="49">
        <f>'slikopleskarska dela'!G14</f>
        <v>0</v>
      </c>
      <c r="F24" s="346">
        <f>'slikopleskarska dela'!H14</f>
        <v>0</v>
      </c>
      <c r="H24" s="395"/>
      <c r="J24" s="395"/>
    </row>
    <row r="25" spans="1:10" ht="18" customHeight="1">
      <c r="A25" s="156"/>
      <c r="B25" s="157" t="s">
        <v>37</v>
      </c>
      <c r="C25" s="158"/>
      <c r="D25" s="159"/>
      <c r="E25" s="160">
        <f>SUM(E16:E24)</f>
        <v>0</v>
      </c>
      <c r="F25" s="160">
        <f>SUM(F16:F24)</f>
        <v>0</v>
      </c>
      <c r="J25" s="395"/>
    </row>
    <row r="26" spans="1:10" ht="18" customHeight="1">
      <c r="A26" s="149" t="s">
        <v>27</v>
      </c>
      <c r="B26" s="150" t="s">
        <v>117</v>
      </c>
      <c r="C26" s="55"/>
      <c r="D26" s="151">
        <v>0.05</v>
      </c>
      <c r="F26" s="49">
        <f>SUM(E16:E24)*D26</f>
        <v>0</v>
      </c>
    </row>
    <row r="27" spans="1:10" ht="18" customHeight="1">
      <c r="A27" s="149" t="s">
        <v>28</v>
      </c>
      <c r="B27" s="20" t="s">
        <v>154</v>
      </c>
      <c r="C27" s="20"/>
      <c r="D27" s="20"/>
      <c r="E27" s="49">
        <f>'zaključna dela'!F16</f>
        <v>0</v>
      </c>
      <c r="F27" s="20"/>
    </row>
    <row r="28" spans="1:10" ht="7.15" customHeight="1">
      <c r="A28" s="152"/>
      <c r="B28" s="153"/>
      <c r="C28" s="154"/>
      <c r="D28" s="155"/>
      <c r="E28" s="153"/>
      <c r="F28" s="346"/>
    </row>
    <row r="29" spans="1:10" s="161" customFormat="1" ht="18" customHeight="1">
      <c r="A29" s="317"/>
      <c r="B29" s="157" t="s">
        <v>37</v>
      </c>
      <c r="C29" s="158"/>
      <c r="D29" s="159"/>
      <c r="E29" s="160">
        <f>SUM(E25:E27)</f>
        <v>0</v>
      </c>
      <c r="F29" s="160">
        <f>SUM(F25:F27)</f>
        <v>0</v>
      </c>
    </row>
    <row r="30" spans="1:10" ht="18" customHeight="1">
      <c r="A30" s="316"/>
      <c r="B30" s="20"/>
      <c r="C30" s="20"/>
      <c r="D30" s="20"/>
      <c r="E30" s="20"/>
      <c r="F30" s="20"/>
    </row>
    <row r="31" spans="1:10" ht="18" customHeight="1">
      <c r="A31" s="149"/>
      <c r="B31" s="157" t="s">
        <v>242</v>
      </c>
      <c r="C31" s="157"/>
      <c r="D31" s="157"/>
      <c r="E31" s="157"/>
      <c r="F31" s="160">
        <f>E29+F29</f>
        <v>0</v>
      </c>
    </row>
    <row r="32" spans="1:10" ht="18" customHeight="1">
      <c r="A32" s="149"/>
      <c r="B32" s="162" t="s">
        <v>110</v>
      </c>
      <c r="C32" s="55"/>
      <c r="D32" s="151">
        <v>0.22</v>
      </c>
      <c r="E32" s="49"/>
      <c r="F32" s="49">
        <f>F31*0.22</f>
        <v>0</v>
      </c>
    </row>
    <row r="33" spans="1:6" ht="18" customHeight="1">
      <c r="A33" s="149"/>
      <c r="B33" s="163" t="s">
        <v>68</v>
      </c>
      <c r="C33" s="164"/>
      <c r="D33" s="165"/>
      <c r="E33" s="166"/>
      <c r="F33" s="166">
        <f>SUM(F31:F32)</f>
        <v>0</v>
      </c>
    </row>
    <row r="34" spans="1:6" ht="18" customHeight="1">
      <c r="A34" s="149"/>
      <c r="B34" s="162"/>
      <c r="C34" s="55"/>
      <c r="D34" s="56"/>
      <c r="E34" s="49"/>
      <c r="F34" s="49"/>
    </row>
    <row r="35" spans="1:6" ht="18" customHeight="1" thickBot="1">
      <c r="A35" s="167"/>
      <c r="B35" s="168"/>
    </row>
    <row r="36" spans="1:6" s="10" customFormat="1" ht="13.5" thickBot="1">
      <c r="A36" s="167"/>
      <c r="B36" s="90" t="s">
        <v>38</v>
      </c>
      <c r="C36" s="6"/>
      <c r="D36" s="7"/>
      <c r="E36" s="8"/>
      <c r="F36" s="9"/>
    </row>
    <row r="37" spans="1:6" s="12" customFormat="1">
      <c r="A37" s="167"/>
      <c r="C37" s="13"/>
      <c r="D37" s="14"/>
      <c r="E37" s="15"/>
      <c r="F37" s="15"/>
    </row>
    <row r="38" spans="1:6" s="145" customFormat="1" ht="49.5" customHeight="1">
      <c r="A38" s="16"/>
      <c r="B38" s="563" t="s">
        <v>70</v>
      </c>
      <c r="C38" s="563"/>
      <c r="D38" s="563"/>
      <c r="E38" s="563"/>
      <c r="F38" s="17"/>
    </row>
    <row r="39" spans="1:6" s="145" customFormat="1" ht="37.5" customHeight="1">
      <c r="A39" s="16"/>
      <c r="B39" s="561" t="s">
        <v>101</v>
      </c>
      <c r="C39" s="561"/>
      <c r="D39" s="561"/>
      <c r="E39" s="561"/>
      <c r="F39" s="17"/>
    </row>
    <row r="40" spans="1:6" s="145" customFormat="1" ht="23.25" customHeight="1">
      <c r="A40" s="16"/>
      <c r="B40" s="561" t="s">
        <v>21</v>
      </c>
      <c r="C40" s="561"/>
      <c r="D40" s="561"/>
      <c r="E40" s="561"/>
      <c r="F40" s="17"/>
    </row>
    <row r="41" spans="1:6" s="145" customFormat="1" ht="24" customHeight="1">
      <c r="A41" s="16"/>
      <c r="B41" s="561" t="s">
        <v>22</v>
      </c>
      <c r="C41" s="561"/>
      <c r="D41" s="561"/>
      <c r="E41" s="561"/>
      <c r="F41" s="17"/>
    </row>
    <row r="42" spans="1:6" s="145" customFormat="1" ht="25.15" customHeight="1">
      <c r="A42" s="16"/>
      <c r="B42" s="561" t="s">
        <v>23</v>
      </c>
      <c r="C42" s="561"/>
      <c r="D42" s="561"/>
      <c r="E42" s="561"/>
      <c r="F42" s="17"/>
    </row>
    <row r="43" spans="1:6" s="145" customFormat="1" ht="12.75" customHeight="1">
      <c r="A43" s="16"/>
      <c r="B43" s="561" t="s">
        <v>39</v>
      </c>
      <c r="C43" s="561"/>
      <c r="D43" s="561"/>
      <c r="E43" s="17"/>
      <c r="F43" s="17"/>
    </row>
    <row r="44" spans="1:6" s="145" customFormat="1" ht="38.25" customHeight="1">
      <c r="A44" s="16"/>
      <c r="B44" s="561" t="s">
        <v>72</v>
      </c>
      <c r="C44" s="561"/>
      <c r="D44" s="561"/>
      <c r="E44" s="561"/>
      <c r="F44" s="17"/>
    </row>
    <row r="45" spans="1:6" s="145" customFormat="1" ht="24" customHeight="1">
      <c r="A45" s="16"/>
      <c r="B45" s="563" t="s">
        <v>73</v>
      </c>
      <c r="C45" s="563"/>
      <c r="D45" s="563"/>
      <c r="E45" s="563"/>
      <c r="F45" s="17"/>
    </row>
    <row r="46" spans="1:6" s="142" customFormat="1" ht="12.75" customHeight="1" thickBot="1">
      <c r="A46" s="18"/>
      <c r="B46" s="169"/>
      <c r="C46" s="170"/>
      <c r="D46" s="171"/>
      <c r="E46" s="172"/>
      <c r="F46" s="173"/>
    </row>
    <row r="47" spans="1:6" s="145" customFormat="1" thickBot="1">
      <c r="A47" s="138"/>
      <c r="B47" s="91" t="s">
        <v>92</v>
      </c>
      <c r="C47" s="92"/>
      <c r="D47" s="93"/>
      <c r="E47" s="94"/>
      <c r="F47" s="24"/>
    </row>
    <row r="48" spans="1:6" ht="37.15" customHeight="1">
      <c r="A48" s="18"/>
      <c r="B48" s="565" t="s">
        <v>96</v>
      </c>
      <c r="C48" s="565"/>
      <c r="D48" s="565"/>
      <c r="E48" s="565"/>
    </row>
    <row r="49" spans="1:6" ht="14.25" customHeight="1">
      <c r="A49" s="18"/>
      <c r="B49" s="569" t="s">
        <v>93</v>
      </c>
      <c r="C49" s="569"/>
      <c r="D49" s="569"/>
    </row>
    <row r="50" spans="1:6">
      <c r="A50" s="18"/>
      <c r="B50" s="569" t="s">
        <v>94</v>
      </c>
      <c r="C50" s="569"/>
      <c r="D50" s="569"/>
      <c r="E50" s="21"/>
      <c r="F50" s="21"/>
    </row>
    <row r="51" spans="1:6">
      <c r="A51" s="18"/>
      <c r="B51" s="131"/>
      <c r="C51" s="131"/>
      <c r="D51" s="131"/>
      <c r="E51" s="21"/>
      <c r="F51" s="21"/>
    </row>
    <row r="52" spans="1:6" ht="49.5" customHeight="1">
      <c r="A52" s="18"/>
      <c r="B52" s="566" t="s">
        <v>95</v>
      </c>
      <c r="C52" s="566"/>
      <c r="D52" s="566"/>
      <c r="E52" s="566"/>
    </row>
    <row r="53" spans="1:6" s="57" customFormat="1" ht="12">
      <c r="A53" s="22"/>
      <c r="B53" s="131"/>
      <c r="C53" s="131"/>
      <c r="D53" s="131"/>
      <c r="E53" s="49"/>
      <c r="F53" s="49"/>
    </row>
    <row r="54" spans="1:6" s="145" customFormat="1" thickBot="1">
      <c r="A54" s="174"/>
      <c r="B54" s="57"/>
      <c r="C54" s="55"/>
      <c r="D54" s="56"/>
      <c r="E54" s="49"/>
      <c r="F54" s="49"/>
    </row>
    <row r="55" spans="1:6" s="145" customFormat="1" thickBot="1">
      <c r="A55" s="138"/>
      <c r="B55" s="91" t="s">
        <v>16</v>
      </c>
      <c r="C55" s="92"/>
      <c r="D55" s="93"/>
      <c r="E55" s="94"/>
      <c r="F55" s="24"/>
    </row>
    <row r="56" spans="1:6" s="145" customFormat="1" ht="12.75" customHeight="1">
      <c r="A56" s="22"/>
      <c r="B56" s="98" t="s">
        <v>17</v>
      </c>
      <c r="C56" s="99"/>
      <c r="D56" s="97"/>
      <c r="E56" s="23"/>
      <c r="F56" s="24"/>
    </row>
    <row r="57" spans="1:6" s="145" customFormat="1" ht="26.25" customHeight="1">
      <c r="A57" s="22"/>
      <c r="B57" s="562" t="s">
        <v>75</v>
      </c>
      <c r="C57" s="562"/>
      <c r="D57" s="562"/>
      <c r="E57" s="23"/>
      <c r="F57" s="24"/>
    </row>
    <row r="58" spans="1:6" s="57" customFormat="1" ht="245.25" customHeight="1">
      <c r="A58" s="25"/>
      <c r="B58" s="561" t="s">
        <v>137</v>
      </c>
      <c r="C58" s="561"/>
      <c r="D58" s="561"/>
      <c r="E58" s="561"/>
      <c r="F58" s="24"/>
    </row>
    <row r="59" spans="1:6" s="57" customFormat="1" ht="25.5" customHeight="1">
      <c r="A59" s="26"/>
      <c r="B59" s="561" t="s">
        <v>18</v>
      </c>
      <c r="C59" s="561"/>
      <c r="D59" s="561"/>
      <c r="E59" s="17"/>
      <c r="F59" s="27"/>
    </row>
    <row r="60" spans="1:6" s="57" customFormat="1" ht="25.5" customHeight="1">
      <c r="A60" s="26"/>
      <c r="B60" s="561" t="s">
        <v>19</v>
      </c>
      <c r="C60" s="561"/>
      <c r="D60" s="561"/>
      <c r="E60" s="17"/>
      <c r="F60" s="27"/>
    </row>
    <row r="61" spans="1:6" s="57" customFormat="1" ht="25.5" customHeight="1">
      <c r="A61" s="26"/>
      <c r="B61" s="561" t="s">
        <v>20</v>
      </c>
      <c r="C61" s="561"/>
      <c r="D61" s="561"/>
      <c r="E61" s="17"/>
      <c r="F61" s="27"/>
    </row>
    <row r="62" spans="1:6" s="175" customFormat="1" ht="61.5" customHeight="1">
      <c r="A62" s="28"/>
      <c r="B62" s="567" t="s">
        <v>80</v>
      </c>
      <c r="C62" s="567"/>
      <c r="D62" s="567"/>
      <c r="E62" s="567"/>
      <c r="F62" s="29"/>
    </row>
    <row r="63" spans="1:6" s="175" customFormat="1" ht="48.75" customHeight="1">
      <c r="A63" s="28"/>
      <c r="B63" s="564" t="s">
        <v>74</v>
      </c>
      <c r="C63" s="564"/>
      <c r="D63" s="564"/>
      <c r="E63" s="564"/>
      <c r="F63" s="29"/>
    </row>
    <row r="64" spans="1:6" s="175" customFormat="1" ht="24" customHeight="1">
      <c r="A64" s="28"/>
      <c r="B64" s="564" t="s">
        <v>99</v>
      </c>
      <c r="C64" s="564"/>
      <c r="D64" s="564"/>
      <c r="E64" s="564"/>
      <c r="F64" s="29"/>
    </row>
    <row r="65" spans="1:6" s="57" customFormat="1" ht="12">
      <c r="A65" s="63"/>
      <c r="B65" s="145"/>
      <c r="C65" s="55"/>
      <c r="D65" s="56"/>
      <c r="E65" s="49"/>
      <c r="F65" s="49"/>
    </row>
    <row r="66" spans="1:6" s="175" customFormat="1" ht="37.5" customHeight="1">
      <c r="A66" s="109"/>
      <c r="B66" s="561" t="s">
        <v>41</v>
      </c>
      <c r="C66" s="561"/>
      <c r="D66" s="561"/>
      <c r="E66" s="561"/>
      <c r="F66" s="30"/>
    </row>
    <row r="67" spans="1:6" s="175" customFormat="1" ht="104.25" customHeight="1">
      <c r="A67" s="110"/>
      <c r="B67" s="561" t="s">
        <v>138</v>
      </c>
      <c r="C67" s="561"/>
      <c r="D67" s="561"/>
      <c r="E67" s="561"/>
      <c r="F67" s="30"/>
    </row>
    <row r="68" spans="1:6" s="175" customFormat="1" ht="158.25" customHeight="1">
      <c r="A68" s="110"/>
      <c r="B68" s="561" t="s">
        <v>76</v>
      </c>
      <c r="C68" s="561"/>
      <c r="D68" s="561"/>
      <c r="E68" s="561"/>
      <c r="F68" s="30"/>
    </row>
    <row r="69" spans="1:6" s="175" customFormat="1" ht="82.5" customHeight="1">
      <c r="A69" s="110"/>
      <c r="B69" s="561" t="s">
        <v>77</v>
      </c>
      <c r="C69" s="561"/>
      <c r="D69" s="561"/>
      <c r="E69" s="561"/>
      <c r="F69" s="30"/>
    </row>
    <row r="70" spans="1:6" s="145" customFormat="1" ht="12.75" customHeight="1">
      <c r="A70" s="22"/>
      <c r="B70" s="95"/>
      <c r="C70" s="96"/>
      <c r="D70" s="97"/>
      <c r="E70" s="23"/>
      <c r="F70" s="24"/>
    </row>
    <row r="71" spans="1:6" s="175" customFormat="1" ht="12">
      <c r="A71" s="110"/>
      <c r="B71" s="130" t="s">
        <v>47</v>
      </c>
      <c r="C71" s="129"/>
      <c r="D71" s="31"/>
      <c r="E71" s="30"/>
      <c r="F71" s="30"/>
    </row>
    <row r="72" spans="1:6" s="176" customFormat="1" ht="12">
      <c r="A72" s="111"/>
      <c r="B72" s="32" t="s">
        <v>11</v>
      </c>
      <c r="C72" s="33"/>
      <c r="D72" s="34"/>
      <c r="E72" s="35"/>
      <c r="F72" s="36"/>
    </row>
    <row r="73" spans="1:6" s="176" customFormat="1" ht="13.5" customHeight="1">
      <c r="A73" s="111"/>
      <c r="B73" s="568" t="s">
        <v>50</v>
      </c>
      <c r="C73" s="568"/>
      <c r="D73" s="568"/>
      <c r="E73" s="35"/>
      <c r="F73" s="36"/>
    </row>
    <row r="74" spans="1:6" s="176" customFormat="1" ht="25.5" customHeight="1">
      <c r="A74" s="111"/>
      <c r="B74" s="568" t="s">
        <v>49</v>
      </c>
      <c r="C74" s="568"/>
      <c r="D74" s="568"/>
      <c r="E74" s="35"/>
      <c r="F74" s="36"/>
    </row>
    <row r="75" spans="1:6" s="176" customFormat="1" ht="24" customHeight="1">
      <c r="A75" s="111"/>
      <c r="B75" s="568" t="s">
        <v>48</v>
      </c>
      <c r="C75" s="568"/>
      <c r="D75" s="568"/>
      <c r="E75" s="35"/>
      <c r="F75" s="36"/>
    </row>
    <row r="76" spans="1:6" s="57" customFormat="1" ht="12">
      <c r="A76" s="55"/>
      <c r="B76" s="37" t="s">
        <v>10</v>
      </c>
      <c r="C76" s="38"/>
      <c r="D76" s="39"/>
      <c r="E76" s="40"/>
      <c r="F76" s="41"/>
    </row>
    <row r="77" spans="1:6" s="57" customFormat="1" ht="24" customHeight="1">
      <c r="A77" s="55"/>
      <c r="B77" s="568" t="s">
        <v>42</v>
      </c>
      <c r="C77" s="568"/>
      <c r="D77" s="568"/>
      <c r="E77" s="40"/>
      <c r="F77" s="41"/>
    </row>
    <row r="78" spans="1:6" s="57" customFormat="1" ht="12">
      <c r="A78" s="55"/>
      <c r="B78" s="568" t="s">
        <v>43</v>
      </c>
      <c r="C78" s="568"/>
      <c r="D78" s="568"/>
      <c r="E78" s="40"/>
      <c r="F78" s="41"/>
    </row>
    <row r="79" spans="1:6" s="57" customFormat="1" ht="24" customHeight="1">
      <c r="A79" s="55"/>
      <c r="B79" s="568" t="s">
        <v>44</v>
      </c>
      <c r="C79" s="568"/>
      <c r="D79" s="568"/>
      <c r="E79" s="40"/>
      <c r="F79" s="41"/>
    </row>
    <row r="80" spans="1:6" s="57" customFormat="1" ht="13.5" customHeight="1">
      <c r="A80" s="55"/>
      <c r="B80" s="568" t="s">
        <v>64</v>
      </c>
      <c r="C80" s="568"/>
      <c r="D80" s="568"/>
      <c r="E80" s="40"/>
      <c r="F80" s="41"/>
    </row>
    <row r="81" spans="1:6" s="57" customFormat="1" ht="13.5" customHeight="1">
      <c r="A81" s="55"/>
      <c r="B81" s="128"/>
      <c r="C81" s="128"/>
      <c r="D81" s="128"/>
      <c r="E81" s="40"/>
      <c r="F81" s="41"/>
    </row>
    <row r="82" spans="1:6" s="57" customFormat="1" ht="12">
      <c r="A82" s="84"/>
      <c r="B82" s="58"/>
      <c r="C82" s="85"/>
      <c r="D82" s="86"/>
      <c r="E82" s="48"/>
      <c r="F82" s="48"/>
    </row>
    <row r="83" spans="1:6" s="57" customFormat="1" ht="12">
      <c r="A83" s="84"/>
      <c r="B83" s="58"/>
      <c r="C83" s="85"/>
      <c r="D83" s="86"/>
      <c r="E83" s="48"/>
      <c r="F83" s="48"/>
    </row>
    <row r="84" spans="1:6" s="57" customFormat="1" ht="12">
      <c r="A84" s="84"/>
      <c r="B84" s="58"/>
      <c r="C84" s="85"/>
      <c r="D84" s="86"/>
      <c r="E84" s="48"/>
      <c r="F84" s="48"/>
    </row>
  </sheetData>
  <sheetProtection password="EC71" sheet="1" objects="1" scenarios="1" selectLockedCells="1"/>
  <sortState ref="B379:G397">
    <sortCondition ref="B379"/>
  </sortState>
  <mergeCells count="31">
    <mergeCell ref="B79:D79"/>
    <mergeCell ref="B80:D80"/>
    <mergeCell ref="B77:D77"/>
    <mergeCell ref="B43:D43"/>
    <mergeCell ref="B49:D49"/>
    <mergeCell ref="B50:D50"/>
    <mergeCell ref="B44:E44"/>
    <mergeCell ref="B45:E45"/>
    <mergeCell ref="B78:D78"/>
    <mergeCell ref="B57:D57"/>
    <mergeCell ref="B59:D59"/>
    <mergeCell ref="B60:D60"/>
    <mergeCell ref="B61:D61"/>
    <mergeCell ref="B73:D73"/>
    <mergeCell ref="B74:D74"/>
    <mergeCell ref="B75:D75"/>
    <mergeCell ref="B38:E38"/>
    <mergeCell ref="B39:E39"/>
    <mergeCell ref="B40:E40"/>
    <mergeCell ref="B41:E41"/>
    <mergeCell ref="B42:E42"/>
    <mergeCell ref="B66:E66"/>
    <mergeCell ref="B67:E67"/>
    <mergeCell ref="B68:E68"/>
    <mergeCell ref="B69:E69"/>
    <mergeCell ref="B48:E48"/>
    <mergeCell ref="B52:E52"/>
    <mergeCell ref="B58:E58"/>
    <mergeCell ref="B62:E62"/>
    <mergeCell ref="B63:E63"/>
    <mergeCell ref="B64:E64"/>
  </mergeCells>
  <pageMargins left="0.78740157480314965" right="0.05" top="0.98425196850393704" bottom="0.59055118110236227" header="0.19685039370078741" footer="0.19685039370078741"/>
  <pageSetup paperSize="9" scale="96" fitToWidth="0" fitToHeight="0" orientation="portrait" r:id="rId1"/>
  <headerFooter>
    <oddHeader>&amp;LKLIMA 2000 d.o.o.&amp;RŠt. načrta: 3140K-A</oddHeader>
    <oddFooter>&amp;R&amp;P od &amp;N</oddFooter>
  </headerFooter>
  <rowBreaks count="1" manualBreakCount="1">
    <brk id="3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workbookViewId="0">
      <selection activeCell="F7" sqref="F7:F11"/>
    </sheetView>
  </sheetViews>
  <sheetFormatPr defaultRowHeight="12.75"/>
  <cols>
    <col min="1" max="1" width="2.85546875" customWidth="1"/>
    <col min="2" max="2" width="43.28515625" customWidth="1"/>
    <col min="3" max="3" width="4.5703125" customWidth="1"/>
    <col min="4" max="4" width="7.28515625" customWidth="1"/>
    <col min="5" max="5" width="7.7109375" customWidth="1"/>
    <col min="6" max="6" width="6.7109375" customWidth="1"/>
    <col min="7" max="7" width="7.140625" customWidth="1"/>
  </cols>
  <sheetData>
    <row r="2" spans="1:9">
      <c r="A2" s="134"/>
      <c r="B2" s="62"/>
      <c r="C2" s="42"/>
      <c r="D2" s="43"/>
      <c r="E2" s="43"/>
      <c r="F2" s="19"/>
      <c r="G2" s="19"/>
    </row>
    <row r="3" spans="1:9">
      <c r="A3" s="429" t="s">
        <v>33</v>
      </c>
      <c r="B3" s="430" t="s">
        <v>118</v>
      </c>
      <c r="C3" s="431"/>
      <c r="D3" s="423"/>
      <c r="E3" s="423"/>
      <c r="F3" s="432"/>
      <c r="G3" s="432"/>
      <c r="H3" s="424"/>
    </row>
    <row r="4" spans="1:9">
      <c r="A4" s="194"/>
      <c r="B4" s="280"/>
      <c r="C4" s="336"/>
      <c r="D4" s="78"/>
      <c r="E4" s="78"/>
      <c r="F4" s="394"/>
      <c r="G4" s="394"/>
      <c r="H4" s="394"/>
    </row>
    <row r="5" spans="1:9" ht="23.25" customHeight="1">
      <c r="A5" s="472"/>
      <c r="B5" s="473"/>
      <c r="C5" s="474"/>
      <c r="D5" s="475" t="s">
        <v>380</v>
      </c>
      <c r="E5" s="475" t="s">
        <v>381</v>
      </c>
      <c r="F5" s="482" t="s">
        <v>223</v>
      </c>
      <c r="G5" s="470" t="s">
        <v>382</v>
      </c>
      <c r="H5" s="471" t="s">
        <v>383</v>
      </c>
    </row>
    <row r="6" spans="1:9">
      <c r="A6" s="134"/>
      <c r="B6" s="62"/>
      <c r="C6" s="42"/>
      <c r="D6" s="337"/>
      <c r="E6" s="337"/>
      <c r="F6" s="483"/>
      <c r="G6" s="338"/>
      <c r="H6" s="338"/>
    </row>
    <row r="7" spans="1:9" ht="48">
      <c r="A7" s="484" t="s">
        <v>1</v>
      </c>
      <c r="B7" s="485" t="s">
        <v>238</v>
      </c>
      <c r="C7" s="486" t="s">
        <v>6</v>
      </c>
      <c r="D7" s="487">
        <v>0</v>
      </c>
      <c r="E7" s="487">
        <v>660</v>
      </c>
      <c r="F7" s="548"/>
      <c r="G7" s="488">
        <f>+D7*F7</f>
        <v>0</v>
      </c>
      <c r="H7" s="488">
        <f>E7*F7</f>
        <v>0</v>
      </c>
    </row>
    <row r="8" spans="1:9">
      <c r="A8" s="134"/>
      <c r="B8" s="62"/>
      <c r="C8" s="42"/>
      <c r="D8" s="337"/>
      <c r="E8" s="337"/>
      <c r="F8" s="549"/>
      <c r="G8" s="338"/>
      <c r="H8" s="338"/>
    </row>
    <row r="9" spans="1:9" ht="51">
      <c r="A9" s="489" t="s">
        <v>2</v>
      </c>
      <c r="B9" s="490" t="s">
        <v>272</v>
      </c>
      <c r="C9" s="491" t="s">
        <v>6</v>
      </c>
      <c r="D9" s="492"/>
      <c r="E9" s="487">
        <v>1100.5</v>
      </c>
      <c r="F9" s="548"/>
      <c r="G9" s="487">
        <f>D9*F9</f>
        <v>0</v>
      </c>
      <c r="H9" s="487">
        <f>E9*F9</f>
        <v>0</v>
      </c>
    </row>
    <row r="10" spans="1:9">
      <c r="A10" s="134"/>
      <c r="B10" s="367"/>
      <c r="C10" s="42"/>
      <c r="D10" s="337"/>
      <c r="E10" s="65"/>
      <c r="F10" s="545"/>
      <c r="G10" s="65"/>
      <c r="H10" s="65"/>
    </row>
    <row r="11" spans="1:9" ht="63.75">
      <c r="A11" s="489" t="s">
        <v>3</v>
      </c>
      <c r="B11" s="490" t="s">
        <v>273</v>
      </c>
      <c r="C11" s="491" t="s">
        <v>6</v>
      </c>
      <c r="D11" s="487">
        <v>37.700000000000003</v>
      </c>
      <c r="E11" s="487">
        <v>0</v>
      </c>
      <c r="F11" s="548"/>
      <c r="G11" s="487">
        <f>D11*F11</f>
        <v>0</v>
      </c>
      <c r="H11" s="487">
        <f>E11*F11</f>
        <v>0</v>
      </c>
    </row>
    <row r="12" spans="1:9">
      <c r="I12" s="195"/>
    </row>
    <row r="13" spans="1:9">
      <c r="A13" s="134"/>
      <c r="C13" s="42"/>
      <c r="D13" s="43"/>
      <c r="E13" s="43"/>
      <c r="F13" s="19"/>
      <c r="G13" s="19"/>
      <c r="H13" s="11"/>
      <c r="I13" s="12"/>
    </row>
    <row r="14" spans="1:9">
      <c r="A14" s="476"/>
      <c r="B14" s="477" t="s">
        <v>119</v>
      </c>
      <c r="C14" s="477"/>
      <c r="D14" s="478"/>
      <c r="E14" s="479"/>
      <c r="F14" s="479"/>
      <c r="G14" s="480">
        <f>SUM(G7:G13)</f>
        <v>0</v>
      </c>
      <c r="H14" s="481">
        <f>SUM(H7:H13)</f>
        <v>0</v>
      </c>
      <c r="I14" s="45"/>
    </row>
    <row r="15" spans="1:9" ht="27.75" customHeight="1">
      <c r="A15" s="134"/>
      <c r="B15" s="62"/>
      <c r="C15" s="42"/>
      <c r="D15" s="43"/>
      <c r="E15" s="43"/>
      <c r="F15" s="19"/>
      <c r="G15" s="19"/>
      <c r="H15" s="44"/>
      <c r="I15" s="121"/>
    </row>
    <row r="49" spans="10:10">
      <c r="J49" s="226"/>
    </row>
  </sheetData>
  <sheetProtection selectLockedCells="1"/>
  <pageMargins left="0.70866141732283472"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workbookViewId="0">
      <selection activeCell="E7" sqref="E7"/>
    </sheetView>
  </sheetViews>
  <sheetFormatPr defaultRowHeight="12.75"/>
  <cols>
    <col min="1" max="1" width="5.28515625" customWidth="1"/>
    <col min="2" max="2" width="50.7109375" customWidth="1"/>
    <col min="3" max="3" width="6.140625" customWidth="1"/>
    <col min="5" max="6" width="9.140625" customWidth="1"/>
  </cols>
  <sheetData>
    <row r="2" spans="1:8">
      <c r="A2" s="227"/>
      <c r="B2" s="228"/>
      <c r="C2" s="229"/>
      <c r="D2" s="230"/>
      <c r="E2" s="231"/>
      <c r="F2" s="232"/>
    </row>
    <row r="3" spans="1:8">
      <c r="A3" s="493" t="s">
        <v>24</v>
      </c>
      <c r="B3" s="494" t="s">
        <v>154</v>
      </c>
      <c r="C3" s="495"/>
      <c r="D3" s="496"/>
      <c r="E3" s="497"/>
      <c r="F3" s="498"/>
    </row>
    <row r="4" spans="1:8">
      <c r="A4" s="233"/>
      <c r="B4" s="234"/>
      <c r="C4" s="229"/>
      <c r="E4" s="231"/>
      <c r="F4" s="232"/>
      <c r="G4" s="203"/>
      <c r="H4" s="58"/>
    </row>
    <row r="5" spans="1:8">
      <c r="A5" s="235" t="s">
        <v>155</v>
      </c>
      <c r="B5" s="236" t="s">
        <v>156</v>
      </c>
      <c r="C5" s="238" t="s">
        <v>158</v>
      </c>
      <c r="D5" s="237" t="s">
        <v>157</v>
      </c>
      <c r="E5" s="239" t="s">
        <v>159</v>
      </c>
      <c r="F5" s="239" t="s">
        <v>160</v>
      </c>
      <c r="G5" s="194"/>
      <c r="H5" s="195"/>
    </row>
    <row r="6" spans="1:8">
      <c r="A6" s="235"/>
      <c r="B6" s="236"/>
      <c r="C6" s="237"/>
      <c r="D6" s="238"/>
      <c r="E6" s="239"/>
      <c r="F6" s="239"/>
      <c r="G6" s="11"/>
      <c r="H6" s="12"/>
    </row>
    <row r="7" spans="1:8" ht="25.5">
      <c r="A7" s="240" t="s">
        <v>161</v>
      </c>
      <c r="B7" s="241" t="s">
        <v>169</v>
      </c>
      <c r="C7" s="242" t="s">
        <v>192</v>
      </c>
      <c r="D7" s="243">
        <v>10</v>
      </c>
      <c r="E7" s="551"/>
      <c r="F7" s="232">
        <f t="shared" ref="F7:F9" si="0">SUM(D7*E7)</f>
        <v>0</v>
      </c>
      <c r="G7" s="44"/>
      <c r="H7" s="45"/>
    </row>
    <row r="8" spans="1:8" ht="13.5" customHeight="1">
      <c r="A8" s="240"/>
      <c r="B8" s="241"/>
      <c r="C8" s="242"/>
      <c r="D8" s="243"/>
      <c r="E8" s="551"/>
      <c r="F8" s="232"/>
      <c r="G8" s="44"/>
      <c r="H8" s="121"/>
    </row>
    <row r="9" spans="1:8">
      <c r="A9" s="240" t="s">
        <v>162</v>
      </c>
      <c r="B9" s="241" t="s">
        <v>163</v>
      </c>
      <c r="C9" s="242" t="s">
        <v>8</v>
      </c>
      <c r="D9" s="243">
        <v>1</v>
      </c>
      <c r="E9" s="552"/>
      <c r="F9" s="232">
        <f t="shared" si="0"/>
        <v>0</v>
      </c>
      <c r="G9" s="44"/>
      <c r="H9" s="135"/>
    </row>
    <row r="10" spans="1:8" ht="12.75" customHeight="1">
      <c r="A10" s="240"/>
      <c r="B10" s="241"/>
      <c r="C10" s="242"/>
      <c r="D10" s="243"/>
      <c r="E10" s="244"/>
      <c r="F10" s="232"/>
      <c r="G10" s="44"/>
      <c r="H10" s="177"/>
    </row>
    <row r="11" spans="1:8" ht="25.5">
      <c r="A11" s="240" t="s">
        <v>164</v>
      </c>
      <c r="B11" s="241" t="s">
        <v>165</v>
      </c>
      <c r="C11" s="245"/>
      <c r="D11" s="243"/>
      <c r="E11" s="244"/>
      <c r="F11" s="232"/>
      <c r="G11" s="50"/>
      <c r="H11" s="135"/>
    </row>
    <row r="12" spans="1:8">
      <c r="A12" s="246"/>
      <c r="B12" s="247" t="s">
        <v>193</v>
      </c>
      <c r="C12" s="243">
        <v>1</v>
      </c>
      <c r="D12" s="245" t="s">
        <v>167</v>
      </c>
      <c r="F12" s="244">
        <f>('POPIS DEL'!E25+'POPIS DEL'!F25)*0.01</f>
        <v>0</v>
      </c>
      <c r="G12" s="44"/>
      <c r="H12" s="132"/>
    </row>
    <row r="13" spans="1:8">
      <c r="A13" s="240"/>
      <c r="B13" s="241"/>
      <c r="C13" s="243"/>
      <c r="D13" s="245"/>
      <c r="F13" s="244"/>
      <c r="G13" s="44"/>
      <c r="H13" s="133"/>
    </row>
    <row r="14" spans="1:8">
      <c r="A14" s="240" t="s">
        <v>166</v>
      </c>
      <c r="B14" s="248" t="s">
        <v>194</v>
      </c>
      <c r="C14" s="243" t="s">
        <v>192</v>
      </c>
      <c r="D14" s="245">
        <v>40</v>
      </c>
      <c r="E14" s="550"/>
      <c r="F14" s="244">
        <f>D14*E14</f>
        <v>0</v>
      </c>
      <c r="G14" s="44"/>
      <c r="H14" s="133"/>
    </row>
    <row r="15" spans="1:8">
      <c r="A15" s="246"/>
      <c r="B15" s="247"/>
      <c r="C15" s="243"/>
      <c r="D15" s="245"/>
      <c r="F15" s="244"/>
      <c r="G15" s="44"/>
      <c r="H15" s="133"/>
    </row>
    <row r="16" spans="1:8">
      <c r="A16" s="499"/>
      <c r="B16" s="500" t="s">
        <v>168</v>
      </c>
      <c r="C16" s="495"/>
      <c r="D16" s="496"/>
      <c r="E16" s="496"/>
      <c r="F16" s="501">
        <f>SUM(F7:F15)</f>
        <v>0</v>
      </c>
      <c r="G16" s="44"/>
      <c r="H16" s="135"/>
    </row>
    <row r="17" spans="1:8">
      <c r="A17" s="246"/>
      <c r="B17" s="248"/>
      <c r="C17" s="245"/>
      <c r="D17" s="249"/>
      <c r="E17" s="250"/>
      <c r="F17" s="250"/>
      <c r="G17" s="44"/>
      <c r="H17" s="121"/>
    </row>
    <row r="18" spans="1:8">
      <c r="A18" s="44"/>
      <c r="B18" s="135"/>
      <c r="C18" s="122"/>
      <c r="D18" s="65"/>
      <c r="E18" s="118"/>
      <c r="F18" s="117"/>
      <c r="G18" s="44"/>
      <c r="H18" s="135"/>
    </row>
    <row r="19" spans="1:8" ht="44.25" customHeight="1">
      <c r="A19" s="44"/>
      <c r="B19" s="121"/>
      <c r="C19" s="122"/>
      <c r="D19" s="65"/>
      <c r="E19" s="118"/>
      <c r="F19" s="118"/>
      <c r="G19" s="44"/>
      <c r="H19" s="51"/>
    </row>
    <row r="20" spans="1:8">
      <c r="A20" s="44"/>
      <c r="B20" s="135"/>
      <c r="C20" s="122"/>
      <c r="D20" s="65"/>
      <c r="E20" s="118"/>
      <c r="F20" s="117"/>
      <c r="G20" s="44"/>
      <c r="H20" s="135"/>
    </row>
    <row r="21" spans="1:8">
      <c r="A21" s="44"/>
      <c r="B21" s="64"/>
      <c r="C21" s="55"/>
      <c r="D21" s="56"/>
      <c r="E21" s="49"/>
      <c r="F21" s="49"/>
      <c r="G21" s="44"/>
      <c r="H21" s="64"/>
    </row>
    <row r="22" spans="1:8">
      <c r="A22" s="44"/>
      <c r="B22" s="64"/>
      <c r="C22" s="55"/>
      <c r="D22" s="56"/>
      <c r="E22" s="49"/>
      <c r="F22" s="49"/>
      <c r="G22" s="44"/>
      <c r="H22" s="64"/>
    </row>
    <row r="23" spans="1:8">
      <c r="A23" s="44"/>
      <c r="B23" s="202"/>
      <c r="C23" s="115"/>
      <c r="D23" s="116"/>
      <c r="E23" s="117"/>
      <c r="F23" s="118"/>
      <c r="G23" s="44"/>
      <c r="H23" s="54"/>
    </row>
    <row r="24" spans="1:8">
      <c r="A24" s="44"/>
      <c r="B24" s="100"/>
      <c r="C24" s="115"/>
      <c r="D24" s="116"/>
      <c r="E24" s="117"/>
      <c r="F24" s="118"/>
      <c r="G24" s="44"/>
      <c r="H24" s="100"/>
    </row>
    <row r="25" spans="1:8">
      <c r="A25" s="50"/>
      <c r="B25" s="202"/>
      <c r="C25" s="46"/>
      <c r="D25" s="47"/>
      <c r="E25" s="48"/>
      <c r="F25" s="48"/>
      <c r="G25" s="50"/>
      <c r="H25" s="54"/>
    </row>
    <row r="26" spans="1:8">
      <c r="A26" s="50"/>
      <c r="B26" s="202"/>
      <c r="C26" s="55"/>
      <c r="D26" s="56"/>
      <c r="E26" s="49"/>
      <c r="F26" s="49"/>
      <c r="G26" s="50"/>
      <c r="H26" s="54"/>
    </row>
    <row r="27" spans="1:8">
      <c r="A27" s="50"/>
      <c r="B27" s="202"/>
      <c r="C27" s="46"/>
      <c r="D27" s="47"/>
      <c r="E27" s="48"/>
      <c r="F27" s="49"/>
      <c r="G27" s="50"/>
      <c r="H27" s="54"/>
    </row>
    <row r="28" spans="1:8">
      <c r="A28" s="50"/>
      <c r="B28" s="202"/>
      <c r="C28" s="46"/>
      <c r="D28" s="47"/>
      <c r="E28" s="48"/>
      <c r="F28" s="49"/>
      <c r="G28" s="50"/>
      <c r="H28" s="54"/>
    </row>
    <row r="29" spans="1:8">
      <c r="A29" s="50"/>
      <c r="B29" s="202"/>
      <c r="C29" s="46"/>
      <c r="D29" s="47"/>
      <c r="E29" s="48"/>
      <c r="F29" s="49"/>
      <c r="G29" s="50"/>
      <c r="H29" s="54"/>
    </row>
    <row r="30" spans="1:8">
      <c r="A30" s="50"/>
      <c r="B30" s="202"/>
      <c r="C30" s="46"/>
      <c r="D30" s="47"/>
      <c r="E30" s="48"/>
      <c r="F30" s="49"/>
      <c r="G30" s="50"/>
      <c r="H30" s="54"/>
    </row>
    <row r="31" spans="1:8">
      <c r="A31" s="50"/>
      <c r="B31" s="202"/>
      <c r="C31" s="46"/>
      <c r="D31" s="47"/>
      <c r="E31" s="48"/>
      <c r="F31" s="48"/>
      <c r="G31" s="50"/>
      <c r="H31" s="54"/>
    </row>
    <row r="32" spans="1:8">
      <c r="A32" s="50"/>
      <c r="B32" s="202"/>
      <c r="C32" s="46"/>
      <c r="D32" s="47"/>
      <c r="E32" s="48"/>
      <c r="F32" s="49"/>
      <c r="G32" s="50"/>
      <c r="H32" s="54"/>
    </row>
    <row r="33" spans="1:8">
      <c r="A33" s="134"/>
      <c r="B33" s="62"/>
      <c r="C33" s="42"/>
      <c r="D33" s="43"/>
      <c r="E33" s="19"/>
      <c r="F33" s="19"/>
      <c r="G33" s="134"/>
      <c r="H33" s="62"/>
    </row>
    <row r="34" spans="1:8">
      <c r="A34" s="50"/>
      <c r="B34" s="202"/>
      <c r="C34" s="57"/>
      <c r="D34" s="57"/>
      <c r="E34" s="57"/>
      <c r="F34" s="57"/>
      <c r="G34" s="50"/>
      <c r="H34" s="54"/>
    </row>
    <row r="35" spans="1:8">
      <c r="A35" s="50"/>
      <c r="B35" s="202"/>
      <c r="C35" s="46"/>
      <c r="D35" s="47"/>
      <c r="E35" s="48"/>
      <c r="F35" s="49"/>
      <c r="G35" s="50"/>
      <c r="H35" s="54"/>
    </row>
    <row r="36" spans="1:8">
      <c r="A36" s="50"/>
      <c r="B36" s="202"/>
      <c r="C36" s="46"/>
      <c r="D36" s="47"/>
      <c r="E36" s="48"/>
      <c r="F36" s="49"/>
      <c r="G36" s="50"/>
      <c r="H36" s="54"/>
    </row>
    <row r="37" spans="1:8">
      <c r="A37" s="50"/>
      <c r="B37" s="202"/>
      <c r="C37" s="46"/>
      <c r="D37" s="47"/>
      <c r="E37" s="48"/>
      <c r="F37" s="48"/>
      <c r="G37" s="50"/>
      <c r="H37" s="54"/>
    </row>
    <row r="38" spans="1:8">
      <c r="A38" s="50"/>
      <c r="B38" s="100"/>
      <c r="C38" s="46"/>
      <c r="D38" s="47"/>
      <c r="E38" s="48"/>
      <c r="F38" s="48"/>
      <c r="G38" s="50"/>
      <c r="H38" s="100"/>
    </row>
    <row r="39" spans="1:8">
      <c r="A39" s="50"/>
      <c r="B39" s="51"/>
      <c r="C39" s="52"/>
      <c r="D39" s="56"/>
      <c r="E39" s="49"/>
      <c r="F39" s="48"/>
      <c r="G39" s="50"/>
      <c r="H39" s="51"/>
    </row>
    <row r="40" spans="1:8">
      <c r="A40" s="44"/>
      <c r="B40" s="100"/>
      <c r="C40" s="115"/>
      <c r="D40" s="116"/>
      <c r="E40" s="117"/>
      <c r="F40" s="117"/>
      <c r="G40" s="44"/>
      <c r="H40" s="100"/>
    </row>
    <row r="41" spans="1:8">
      <c r="A41" s="44"/>
      <c r="B41" s="100"/>
      <c r="C41" s="115"/>
      <c r="D41" s="116"/>
      <c r="E41" s="117"/>
      <c r="F41" s="117"/>
      <c r="G41" s="44"/>
      <c r="H41" s="100"/>
    </row>
    <row r="42" spans="1:8">
      <c r="A42" s="44"/>
      <c r="B42" s="100"/>
      <c r="C42" s="115"/>
      <c r="D42" s="116"/>
      <c r="E42" s="117"/>
      <c r="F42" s="117"/>
      <c r="G42" s="44"/>
      <c r="H42" s="100"/>
    </row>
    <row r="43" spans="1:8">
      <c r="G43" s="44"/>
      <c r="H43" s="100"/>
    </row>
    <row r="44" spans="1:8">
      <c r="A44" s="44"/>
      <c r="B44" s="100"/>
      <c r="C44" s="115"/>
      <c r="D44" s="116"/>
      <c r="E44" s="117"/>
      <c r="F44" s="117"/>
      <c r="G44" s="44"/>
      <c r="H44" s="100"/>
    </row>
    <row r="45" spans="1:8">
      <c r="A45" s="44"/>
      <c r="B45" s="100"/>
      <c r="C45" s="115"/>
      <c r="D45" s="116"/>
      <c r="E45" s="117"/>
      <c r="F45" s="117"/>
      <c r="G45" s="44"/>
      <c r="H45" s="100"/>
    </row>
    <row r="46" spans="1:8">
      <c r="A46" s="44"/>
      <c r="B46" s="100"/>
      <c r="C46" s="115"/>
      <c r="D46" s="116"/>
      <c r="E46" s="117"/>
      <c r="F46" s="117"/>
      <c r="G46" s="44"/>
      <c r="H46" s="54"/>
    </row>
    <row r="47" spans="1:8">
      <c r="A47" s="44"/>
      <c r="B47" s="100"/>
      <c r="C47" s="115"/>
      <c r="D47" s="116"/>
      <c r="E47" s="117"/>
      <c r="F47" s="117"/>
      <c r="G47" s="44"/>
      <c r="H47" s="100"/>
    </row>
    <row r="48" spans="1:8">
      <c r="A48" s="44"/>
      <c r="B48" s="202"/>
      <c r="C48" s="115"/>
      <c r="D48" s="116"/>
      <c r="E48" s="117"/>
      <c r="F48" s="118"/>
      <c r="G48" s="44"/>
      <c r="H48" s="54"/>
    </row>
    <row r="49" spans="1:8">
      <c r="A49" s="209"/>
      <c r="B49" s="210"/>
      <c r="C49" s="211"/>
      <c r="D49" s="212"/>
      <c r="E49" s="117"/>
      <c r="F49" s="117" t="s">
        <v>5</v>
      </c>
      <c r="G49" s="209"/>
      <c r="H49" s="210"/>
    </row>
    <row r="50" spans="1:8">
      <c r="A50" s="219"/>
      <c r="B50" s="208"/>
      <c r="C50" s="209"/>
      <c r="D50" s="210"/>
      <c r="E50" s="211"/>
      <c r="F50" s="212"/>
      <c r="G50" s="117"/>
      <c r="H50" s="117"/>
    </row>
    <row r="51" spans="1:8">
      <c r="A51" s="220"/>
      <c r="B51" s="220"/>
      <c r="C51" s="213"/>
      <c r="D51" s="214"/>
      <c r="E51" s="215"/>
      <c r="F51" s="216"/>
      <c r="G51" s="217"/>
      <c r="H51" s="218"/>
    </row>
    <row r="52" spans="1:8">
      <c r="A52" s="220"/>
      <c r="B52" s="220"/>
      <c r="C52" s="221"/>
      <c r="D52" s="224"/>
      <c r="E52" s="225"/>
      <c r="F52" s="222"/>
      <c r="G52" s="223"/>
      <c r="H52" s="223"/>
    </row>
    <row r="53" spans="1:8">
      <c r="A53" s="220"/>
      <c r="B53" s="220"/>
      <c r="C53" s="219"/>
      <c r="D53" s="208"/>
      <c r="E53" s="123"/>
      <c r="F53" s="124"/>
      <c r="G53" s="125"/>
      <c r="H53" s="125"/>
    </row>
  </sheetData>
  <sheetProtection password="EC71" sheet="1" objects="1" scenarios="1" selectLockedCells="1"/>
  <conditionalFormatting sqref="E5:F6">
    <cfRule type="cellIs" dxfId="0" priority="1" stopIfTrue="1" operator="equal">
      <formula>0</formula>
    </cfRule>
  </conditionalFormatting>
  <pageMargins left="0.70866141732283472" right="0.3937007874015748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5"/>
  <sheetViews>
    <sheetView topLeftCell="A58" workbookViewId="0">
      <selection activeCell="G13" sqref="G13"/>
    </sheetView>
  </sheetViews>
  <sheetFormatPr defaultRowHeight="12.75"/>
  <cols>
    <col min="1" max="1" width="3.7109375" customWidth="1"/>
    <col min="2" max="2" width="42.28515625" customWidth="1"/>
    <col min="3" max="3" width="0.42578125" customWidth="1"/>
    <col min="4" max="4" width="4.5703125" customWidth="1"/>
    <col min="5" max="5" width="7.28515625" customWidth="1"/>
    <col min="6" max="6" width="7.85546875" customWidth="1"/>
    <col min="7" max="7" width="8.140625" customWidth="1"/>
    <col min="8" max="8" width="9.5703125" customWidth="1"/>
    <col min="9" max="9" width="7.85546875" customWidth="1"/>
  </cols>
  <sheetData>
    <row r="2" spans="1:10">
      <c r="A2" s="196" t="s">
        <v>1</v>
      </c>
      <c r="B2" s="197" t="s">
        <v>120</v>
      </c>
      <c r="C2" s="197"/>
      <c r="D2" s="198"/>
      <c r="E2" s="199"/>
      <c r="F2" s="199"/>
      <c r="G2" s="200"/>
      <c r="H2" s="200"/>
      <c r="I2" s="204"/>
    </row>
    <row r="3" spans="1:10">
      <c r="A3" s="203"/>
      <c r="B3" s="360"/>
      <c r="C3" s="360"/>
      <c r="D3" s="361"/>
      <c r="E3" s="362"/>
      <c r="F3" s="362"/>
      <c r="G3" s="363"/>
      <c r="H3" s="363"/>
      <c r="I3" s="363"/>
    </row>
    <row r="4" spans="1:10" ht="72">
      <c r="A4" s="203"/>
      <c r="B4" s="360" t="s">
        <v>256</v>
      </c>
      <c r="C4" s="360"/>
      <c r="D4" s="361"/>
      <c r="E4" s="362"/>
      <c r="F4" s="362"/>
      <c r="G4" s="363"/>
      <c r="H4" s="363"/>
      <c r="I4" s="363"/>
    </row>
    <row r="5" spans="1:10" ht="36">
      <c r="A5" s="203"/>
      <c r="B5" s="360" t="s">
        <v>255</v>
      </c>
      <c r="C5" s="360"/>
      <c r="D5" s="361"/>
      <c r="E5" s="362"/>
      <c r="F5" s="362"/>
      <c r="G5" s="363"/>
      <c r="H5" s="363"/>
      <c r="I5" s="363"/>
    </row>
    <row r="6" spans="1:10">
      <c r="A6" s="84"/>
      <c r="B6" s="58"/>
      <c r="C6" s="58"/>
    </row>
    <row r="7" spans="1:10" ht="24.75" customHeight="1">
      <c r="A7" s="398"/>
      <c r="B7" s="399"/>
      <c r="C7" s="399"/>
      <c r="D7" s="400"/>
      <c r="E7" s="401" t="s">
        <v>221</v>
      </c>
      <c r="F7" s="401" t="s">
        <v>222</v>
      </c>
      <c r="G7" s="404" t="s">
        <v>223</v>
      </c>
      <c r="H7" s="402" t="s">
        <v>219</v>
      </c>
      <c r="I7" s="403" t="s">
        <v>220</v>
      </c>
    </row>
    <row r="8" spans="1:10">
      <c r="A8" s="84"/>
      <c r="B8" s="58"/>
      <c r="C8" s="58"/>
      <c r="D8" s="85"/>
      <c r="E8" s="337"/>
      <c r="F8" s="337"/>
      <c r="G8" s="405"/>
      <c r="H8" s="338"/>
      <c r="I8" s="338"/>
    </row>
    <row r="9" spans="1:10" ht="63" customHeight="1">
      <c r="A9" s="269" t="s">
        <v>1</v>
      </c>
      <c r="B9" s="281" t="s">
        <v>267</v>
      </c>
      <c r="C9" s="281"/>
      <c r="D9" s="364" t="s">
        <v>191</v>
      </c>
      <c r="E9" s="254">
        <v>1</v>
      </c>
      <c r="F9" s="341"/>
      <c r="G9" s="508"/>
      <c r="H9" s="255">
        <f>E9*G9</f>
        <v>0</v>
      </c>
      <c r="I9" s="342"/>
    </row>
    <row r="10" spans="1:10">
      <c r="A10" s="84"/>
      <c r="B10" s="58"/>
      <c r="C10" s="58"/>
      <c r="D10" s="85"/>
      <c r="E10" s="337"/>
      <c r="F10" s="337"/>
      <c r="G10" s="509"/>
      <c r="H10" s="338"/>
      <c r="I10" s="338"/>
    </row>
    <row r="11" spans="1:10" ht="72">
      <c r="A11" s="251" t="s">
        <v>2</v>
      </c>
      <c r="B11" s="252" t="s">
        <v>230</v>
      </c>
      <c r="C11" s="252"/>
      <c r="D11" s="253" t="s">
        <v>6</v>
      </c>
      <c r="E11" s="254">
        <v>1860.8</v>
      </c>
      <c r="F11" s="254"/>
      <c r="G11" s="508"/>
      <c r="H11" s="255">
        <f>+E11*G11</f>
        <v>0</v>
      </c>
      <c r="I11" s="255">
        <f>F11*G11</f>
        <v>0</v>
      </c>
    </row>
    <row r="12" spans="1:10">
      <c r="A12" s="44"/>
      <c r="B12" s="58"/>
      <c r="C12" s="58"/>
      <c r="D12" s="85"/>
      <c r="E12" s="86"/>
      <c r="F12" s="86"/>
      <c r="G12" s="510"/>
      <c r="H12" s="48"/>
      <c r="I12" s="118"/>
    </row>
    <row r="13" spans="1:10" ht="36">
      <c r="A13" s="251" t="s">
        <v>3</v>
      </c>
      <c r="B13" s="205" t="s">
        <v>397</v>
      </c>
      <c r="C13" s="205"/>
      <c r="D13" s="154" t="s">
        <v>9</v>
      </c>
      <c r="E13" s="206">
        <v>191.5</v>
      </c>
      <c r="F13" s="206"/>
      <c r="G13" s="511"/>
      <c r="H13" s="207">
        <f>+E13*G13</f>
        <v>0</v>
      </c>
      <c r="I13" s="255">
        <f t="shared" ref="I13:I21" si="0">F13*G13</f>
        <v>0</v>
      </c>
      <c r="J13" s="12"/>
    </row>
    <row r="14" spans="1:10">
      <c r="A14" s="44"/>
      <c r="B14" s="201"/>
      <c r="C14" s="201"/>
      <c r="D14" s="46"/>
      <c r="E14" s="47"/>
      <c r="F14" s="47"/>
      <c r="G14" s="510"/>
      <c r="H14" s="48"/>
      <c r="I14" s="118"/>
      <c r="J14" s="45"/>
    </row>
    <row r="15" spans="1:10" ht="36">
      <c r="A15" s="251" t="s">
        <v>15</v>
      </c>
      <c r="B15" s="252" t="s">
        <v>224</v>
      </c>
      <c r="C15" s="252"/>
      <c r="D15" s="253" t="s">
        <v>6</v>
      </c>
      <c r="E15" s="254">
        <v>59.499999999999993</v>
      </c>
      <c r="F15" s="254"/>
      <c r="G15" s="508"/>
      <c r="H15" s="255">
        <f>+E15*G15</f>
        <v>0</v>
      </c>
      <c r="I15" s="255">
        <f t="shared" si="0"/>
        <v>0</v>
      </c>
      <c r="J15" s="45"/>
    </row>
    <row r="16" spans="1:10">
      <c r="A16" s="44"/>
      <c r="B16" s="201"/>
      <c r="C16" s="201"/>
      <c r="D16" s="46"/>
      <c r="E16" s="47"/>
      <c r="F16" s="47"/>
      <c r="G16" s="510"/>
      <c r="H16" s="48"/>
      <c r="I16" s="118"/>
      <c r="J16" s="45"/>
    </row>
    <row r="17" spans="1:10" ht="27.75" customHeight="1">
      <c r="A17" s="251" t="s">
        <v>24</v>
      </c>
      <c r="B17" s="260" t="s">
        <v>225</v>
      </c>
      <c r="C17" s="260"/>
      <c r="D17" s="261" t="s">
        <v>9</v>
      </c>
      <c r="E17" s="262">
        <v>190</v>
      </c>
      <c r="F17" s="262"/>
      <c r="G17" s="512"/>
      <c r="H17" s="263">
        <f t="shared" ref="H17" si="1">+E17*G17</f>
        <v>0</v>
      </c>
      <c r="I17" s="255">
        <f t="shared" si="0"/>
        <v>0</v>
      </c>
      <c r="J17" s="121"/>
    </row>
    <row r="18" spans="1:10" ht="10.5" customHeight="1">
      <c r="A18" s="44"/>
      <c r="B18" s="201"/>
      <c r="C18" s="82"/>
      <c r="D18" s="46"/>
      <c r="E18" s="47"/>
      <c r="F18" s="47"/>
      <c r="G18" s="513"/>
      <c r="H18" s="48"/>
      <c r="I18" s="118"/>
      <c r="J18" s="121"/>
    </row>
    <row r="19" spans="1:10" ht="24.75" customHeight="1">
      <c r="A19" s="251" t="s">
        <v>4</v>
      </c>
      <c r="B19" s="334" t="s">
        <v>226</v>
      </c>
      <c r="C19" s="334"/>
      <c r="D19" s="261" t="s">
        <v>9</v>
      </c>
      <c r="E19" s="262">
        <v>42.5</v>
      </c>
      <c r="F19" s="262"/>
      <c r="G19" s="514"/>
      <c r="H19" s="263">
        <f>+E19*G19</f>
        <v>0</v>
      </c>
      <c r="I19" s="255">
        <f t="shared" si="0"/>
        <v>0</v>
      </c>
      <c r="J19" s="121"/>
    </row>
    <row r="20" spans="1:10">
      <c r="A20" s="44"/>
      <c r="B20" s="135"/>
      <c r="C20" s="135"/>
      <c r="D20" s="122"/>
      <c r="E20" s="65"/>
      <c r="F20" s="65"/>
      <c r="G20" s="515"/>
      <c r="H20" s="118"/>
      <c r="I20" s="118"/>
      <c r="J20" s="135"/>
    </row>
    <row r="21" spans="1:10" ht="42" customHeight="1">
      <c r="A21" s="251" t="s">
        <v>25</v>
      </c>
      <c r="B21" s="267" t="s">
        <v>227</v>
      </c>
      <c r="C21" s="265"/>
      <c r="D21" s="261" t="s">
        <v>6</v>
      </c>
      <c r="E21" s="262">
        <v>123</v>
      </c>
      <c r="F21" s="262"/>
      <c r="G21" s="514"/>
      <c r="H21" s="263">
        <f>+E21*G21</f>
        <v>0</v>
      </c>
      <c r="I21" s="255">
        <f t="shared" si="0"/>
        <v>0</v>
      </c>
      <c r="J21" s="135"/>
    </row>
    <row r="22" spans="1:10">
      <c r="B22" s="135"/>
      <c r="C22" s="135"/>
      <c r="D22" s="122"/>
      <c r="E22" s="65"/>
      <c r="F22" s="65"/>
      <c r="G22" s="515"/>
      <c r="H22" s="48"/>
      <c r="I22" s="118"/>
      <c r="J22" s="135"/>
    </row>
    <row r="23" spans="1:10" ht="210.75" customHeight="1">
      <c r="A23" s="251" t="s">
        <v>26</v>
      </c>
      <c r="B23" s="333" t="s">
        <v>389</v>
      </c>
      <c r="C23" s="309"/>
      <c r="D23" s="253"/>
      <c r="E23" s="262"/>
      <c r="F23" s="262"/>
      <c r="G23" s="516"/>
      <c r="H23" s="263"/>
      <c r="I23" s="255"/>
      <c r="J23" s="177"/>
    </row>
    <row r="24" spans="1:10" ht="90.75" customHeight="1">
      <c r="A24" s="359" t="s">
        <v>257</v>
      </c>
      <c r="B24" s="351" t="s">
        <v>398</v>
      </c>
      <c r="C24" s="350"/>
      <c r="D24" s="313" t="s">
        <v>6</v>
      </c>
      <c r="E24" s="352">
        <v>713.5</v>
      </c>
      <c r="F24" s="352"/>
      <c r="G24" s="517"/>
      <c r="H24" s="353">
        <f t="shared" ref="H24:H26" si="2">+E24*G24</f>
        <v>0</v>
      </c>
      <c r="I24" s="315">
        <f>F24*G24</f>
        <v>0</v>
      </c>
      <c r="J24" s="177"/>
    </row>
    <row r="25" spans="1:10" ht="44.25" customHeight="1">
      <c r="A25" s="359" t="s">
        <v>258</v>
      </c>
      <c r="B25" s="351" t="s">
        <v>243</v>
      </c>
      <c r="C25" s="350"/>
      <c r="D25" s="313" t="s">
        <v>6</v>
      </c>
      <c r="E25" s="352">
        <v>713.5</v>
      </c>
      <c r="F25" s="352"/>
      <c r="G25" s="518"/>
      <c r="H25" s="353">
        <f t="shared" si="2"/>
        <v>0</v>
      </c>
      <c r="I25" s="315">
        <f t="shared" ref="I25:I26" si="3">F25*G25</f>
        <v>0</v>
      </c>
      <c r="J25" s="177"/>
    </row>
    <row r="26" spans="1:10" ht="42" customHeight="1">
      <c r="A26" s="358" t="s">
        <v>259</v>
      </c>
      <c r="B26" s="355" t="s">
        <v>244</v>
      </c>
      <c r="C26" s="354"/>
      <c r="D26" s="313" t="s">
        <v>6</v>
      </c>
      <c r="E26" s="352">
        <v>713.5</v>
      </c>
      <c r="F26" s="352"/>
      <c r="G26" s="517"/>
      <c r="H26" s="353">
        <f t="shared" si="2"/>
        <v>0</v>
      </c>
      <c r="I26" s="315">
        <f t="shared" si="3"/>
        <v>0</v>
      </c>
      <c r="J26" s="177"/>
    </row>
    <row r="27" spans="1:10" ht="14.25" customHeight="1">
      <c r="A27" s="44"/>
      <c r="B27" s="349"/>
      <c r="C27" s="348"/>
      <c r="D27" s="348"/>
      <c r="E27" s="47"/>
      <c r="F27" s="47"/>
      <c r="G27" s="519"/>
      <c r="H27" s="348"/>
      <c r="I27" s="118"/>
      <c r="J27" s="177"/>
    </row>
    <row r="28" spans="1:10" ht="60">
      <c r="A28" s="251" t="s">
        <v>33</v>
      </c>
      <c r="B28" s="256" t="s">
        <v>228</v>
      </c>
      <c r="C28" s="256"/>
      <c r="D28" s="257" t="s">
        <v>6</v>
      </c>
      <c r="E28" s="258">
        <v>0</v>
      </c>
      <c r="F28" s="258">
        <v>725</v>
      </c>
      <c r="G28" s="520"/>
      <c r="H28" s="259">
        <f>+E28*G28</f>
        <v>0</v>
      </c>
      <c r="I28" s="255">
        <f t="shared" ref="I28:I69" si="4">F28*G28</f>
        <v>0</v>
      </c>
      <c r="J28" s="132"/>
    </row>
    <row r="29" spans="1:10">
      <c r="A29" s="44"/>
      <c r="B29" s="133"/>
      <c r="C29" s="133"/>
      <c r="D29" s="115"/>
      <c r="E29" s="116"/>
      <c r="F29" s="116"/>
      <c r="G29" s="521"/>
      <c r="H29" s="118"/>
      <c r="I29" s="117"/>
      <c r="J29" s="133"/>
    </row>
    <row r="30" spans="1:10">
      <c r="A30" s="251" t="s">
        <v>27</v>
      </c>
      <c r="B30" s="256" t="s">
        <v>121</v>
      </c>
      <c r="C30" s="256"/>
      <c r="D30" s="257" t="s">
        <v>6</v>
      </c>
      <c r="E30" s="258">
        <v>204</v>
      </c>
      <c r="F30" s="258"/>
      <c r="G30" s="520"/>
      <c r="H30" s="255">
        <f>+E30*G30</f>
        <v>0</v>
      </c>
      <c r="I30" s="255">
        <f t="shared" si="4"/>
        <v>0</v>
      </c>
      <c r="J30" s="133"/>
    </row>
    <row r="31" spans="1:10">
      <c r="A31" s="44"/>
      <c r="B31" s="133"/>
      <c r="C31" s="133"/>
      <c r="D31" s="115"/>
      <c r="E31" s="116"/>
      <c r="F31" s="116"/>
      <c r="G31" s="521"/>
      <c r="H31" s="118"/>
      <c r="I31" s="117"/>
      <c r="J31" s="133"/>
    </row>
    <row r="32" spans="1:10" ht="96">
      <c r="A32" s="251" t="s">
        <v>28</v>
      </c>
      <c r="B32" s="260" t="s">
        <v>229</v>
      </c>
      <c r="C32" s="260"/>
      <c r="D32" s="261" t="s">
        <v>8</v>
      </c>
      <c r="E32" s="262">
        <v>1</v>
      </c>
      <c r="F32" s="262"/>
      <c r="G32" s="514"/>
      <c r="H32" s="263">
        <f t="shared" ref="H32" si="5">+E32*G32</f>
        <v>0</v>
      </c>
      <c r="I32" s="255">
        <f t="shared" si="4"/>
        <v>0</v>
      </c>
      <c r="J32" s="82"/>
    </row>
    <row r="33" spans="1:10">
      <c r="A33" s="44"/>
      <c r="B33" s="53"/>
      <c r="C33" s="53"/>
      <c r="D33" s="52"/>
      <c r="E33" s="56"/>
      <c r="F33" s="56"/>
      <c r="G33" s="522"/>
      <c r="H33" s="48"/>
      <c r="I33" s="117"/>
      <c r="J33" s="53"/>
    </row>
    <row r="34" spans="1:10" ht="36">
      <c r="A34" s="251" t="s">
        <v>29</v>
      </c>
      <c r="B34" s="265" t="s">
        <v>142</v>
      </c>
      <c r="C34" s="265"/>
      <c r="D34" s="261" t="s">
        <v>8</v>
      </c>
      <c r="E34" s="262">
        <v>5</v>
      </c>
      <c r="F34" s="262">
        <v>10</v>
      </c>
      <c r="G34" s="514"/>
      <c r="H34" s="263">
        <f>+E34*G34</f>
        <v>0</v>
      </c>
      <c r="I34" s="255">
        <f t="shared" si="4"/>
        <v>0</v>
      </c>
      <c r="J34" s="54"/>
    </row>
    <row r="35" spans="1:10">
      <c r="A35" s="44"/>
      <c r="B35" s="135"/>
      <c r="C35" s="135"/>
      <c r="D35" s="55"/>
      <c r="E35" s="56"/>
      <c r="F35" s="56"/>
      <c r="G35" s="522"/>
      <c r="H35" s="48"/>
      <c r="I35" s="117"/>
      <c r="J35" s="135"/>
    </row>
    <row r="36" spans="1:10" ht="36">
      <c r="A36" s="251" t="s">
        <v>30</v>
      </c>
      <c r="B36" s="266" t="s">
        <v>143</v>
      </c>
      <c r="C36" s="266"/>
      <c r="D36" s="154" t="s">
        <v>6</v>
      </c>
      <c r="E36" s="206">
        <v>45</v>
      </c>
      <c r="F36" s="206"/>
      <c r="G36" s="511"/>
      <c r="H36" s="207">
        <f>+E36*G36</f>
        <v>0</v>
      </c>
      <c r="I36" s="255">
        <f t="shared" si="4"/>
        <v>0</v>
      </c>
      <c r="J36" s="64"/>
    </row>
    <row r="37" spans="1:10">
      <c r="A37" s="44"/>
      <c r="B37" s="64"/>
      <c r="C37" s="64"/>
      <c r="D37" s="55"/>
      <c r="E37" s="56"/>
      <c r="F37" s="56"/>
      <c r="G37" s="522"/>
      <c r="H37" s="49"/>
      <c r="I37" s="117"/>
      <c r="J37" s="64"/>
    </row>
    <row r="38" spans="1:10">
      <c r="A38" s="251" t="s">
        <v>31</v>
      </c>
      <c r="B38" s="266" t="s">
        <v>173</v>
      </c>
      <c r="C38" s="266"/>
      <c r="D38" s="154" t="s">
        <v>8</v>
      </c>
      <c r="E38" s="206">
        <v>0</v>
      </c>
      <c r="F38" s="206"/>
      <c r="G38" s="511"/>
      <c r="H38" s="207"/>
      <c r="I38" s="255">
        <f>F39*G39</f>
        <v>0</v>
      </c>
      <c r="J38" s="64"/>
    </row>
    <row r="39" spans="1:10">
      <c r="B39" s="64"/>
      <c r="C39" s="64"/>
      <c r="F39" s="56"/>
      <c r="G39" s="522"/>
      <c r="H39" s="49"/>
      <c r="J39" s="64"/>
    </row>
    <row r="40" spans="1:10" ht="26.25" customHeight="1">
      <c r="A40" s="251" t="s">
        <v>32</v>
      </c>
      <c r="B40" s="267" t="s">
        <v>251</v>
      </c>
      <c r="C40" s="265"/>
      <c r="D40" s="261"/>
      <c r="E40" s="262"/>
      <c r="F40" s="262"/>
      <c r="G40" s="514"/>
      <c r="H40" s="263"/>
      <c r="I40" s="259"/>
      <c r="J40" s="54"/>
    </row>
    <row r="41" spans="1:10">
      <c r="A41" s="44" t="s">
        <v>260</v>
      </c>
      <c r="B41" s="202" t="s">
        <v>105</v>
      </c>
      <c r="C41" s="202"/>
      <c r="D41" s="55" t="s">
        <v>8</v>
      </c>
      <c r="E41" s="56">
        <v>1</v>
      </c>
      <c r="F41" s="56"/>
      <c r="G41" s="522"/>
      <c r="H41" s="49">
        <f>+E41*G41</f>
        <v>0</v>
      </c>
      <c r="I41" s="117">
        <f t="shared" si="4"/>
        <v>0</v>
      </c>
      <c r="J41" s="54"/>
    </row>
    <row r="42" spans="1:10">
      <c r="A42" s="44" t="s">
        <v>261</v>
      </c>
      <c r="B42" s="202" t="s">
        <v>106</v>
      </c>
      <c r="C42" s="202"/>
      <c r="D42" s="46" t="s">
        <v>8</v>
      </c>
      <c r="E42" s="47">
        <v>1</v>
      </c>
      <c r="F42" s="47"/>
      <c r="G42" s="510"/>
      <c r="H42" s="49">
        <f>+E42*G42</f>
        <v>0</v>
      </c>
      <c r="I42" s="117">
        <f t="shared" si="4"/>
        <v>0</v>
      </c>
      <c r="J42" s="54"/>
    </row>
    <row r="43" spans="1:10">
      <c r="A43" s="44" t="s">
        <v>262</v>
      </c>
      <c r="B43" s="202" t="s">
        <v>107</v>
      </c>
      <c r="C43" s="202"/>
      <c r="D43" s="46" t="s">
        <v>8</v>
      </c>
      <c r="E43" s="47">
        <v>1</v>
      </c>
      <c r="F43" s="47"/>
      <c r="G43" s="510"/>
      <c r="H43" s="49">
        <f>+E43*G43</f>
        <v>0</v>
      </c>
      <c r="I43" s="117">
        <f t="shared" si="4"/>
        <v>0</v>
      </c>
      <c r="J43" s="54"/>
    </row>
    <row r="44" spans="1:10">
      <c r="A44" s="251" t="s">
        <v>263</v>
      </c>
      <c r="B44" s="265" t="s">
        <v>108</v>
      </c>
      <c r="C44" s="265"/>
      <c r="D44" s="261" t="s">
        <v>8</v>
      </c>
      <c r="E44" s="262">
        <v>5</v>
      </c>
      <c r="F44" s="262"/>
      <c r="G44" s="514"/>
      <c r="H44" s="207">
        <f>+E44*G44</f>
        <v>0</v>
      </c>
      <c r="I44" s="255">
        <f t="shared" si="4"/>
        <v>0</v>
      </c>
      <c r="J44" s="54"/>
    </row>
    <row r="45" spans="1:10">
      <c r="A45" s="50"/>
      <c r="B45" s="202"/>
      <c r="C45" s="202"/>
      <c r="D45" s="46"/>
      <c r="E45" s="47"/>
      <c r="F45" s="47"/>
      <c r="G45" s="510"/>
      <c r="H45" s="49"/>
      <c r="I45" s="117"/>
      <c r="J45" s="54"/>
    </row>
    <row r="46" spans="1:10" ht="25.5">
      <c r="A46" s="61" t="s">
        <v>126</v>
      </c>
      <c r="B46" s="62" t="s">
        <v>144</v>
      </c>
      <c r="C46" s="62"/>
      <c r="D46" s="42"/>
      <c r="E46" s="43"/>
      <c r="F46" s="43"/>
      <c r="G46" s="523"/>
      <c r="H46" s="19"/>
      <c r="I46" s="117"/>
      <c r="J46" s="62"/>
    </row>
    <row r="47" spans="1:10">
      <c r="A47" s="50"/>
      <c r="B47" s="202" t="s">
        <v>125</v>
      </c>
      <c r="C47" s="202"/>
      <c r="D47" s="174" t="s">
        <v>8</v>
      </c>
      <c r="E47" s="57">
        <v>1</v>
      </c>
      <c r="F47" s="57"/>
      <c r="G47" s="524"/>
      <c r="H47" s="57">
        <f>+E47*G47</f>
        <v>0</v>
      </c>
      <c r="I47" s="117">
        <f t="shared" si="4"/>
        <v>0</v>
      </c>
      <c r="J47" s="54"/>
    </row>
    <row r="48" spans="1:10">
      <c r="A48" s="264"/>
      <c r="B48" s="265" t="s">
        <v>124</v>
      </c>
      <c r="C48" s="265"/>
      <c r="D48" s="261" t="s">
        <v>8</v>
      </c>
      <c r="E48" s="262">
        <v>2</v>
      </c>
      <c r="F48" s="262"/>
      <c r="G48" s="514"/>
      <c r="H48" s="207">
        <f>+E48*G48</f>
        <v>0</v>
      </c>
      <c r="I48" s="255">
        <f t="shared" si="4"/>
        <v>0</v>
      </c>
      <c r="J48" s="54"/>
    </row>
    <row r="49" spans="1:10">
      <c r="A49" s="50"/>
      <c r="B49" s="202"/>
      <c r="C49" s="202"/>
      <c r="D49" s="46"/>
      <c r="E49" s="47"/>
      <c r="F49" s="47"/>
      <c r="G49" s="510"/>
      <c r="H49" s="49"/>
      <c r="I49" s="117"/>
      <c r="J49" s="54"/>
    </row>
    <row r="50" spans="1:10" ht="119.25" customHeight="1">
      <c r="A50" s="264" t="s">
        <v>127</v>
      </c>
      <c r="B50" s="265" t="s">
        <v>395</v>
      </c>
      <c r="C50" s="265"/>
      <c r="D50" s="261" t="s">
        <v>83</v>
      </c>
      <c r="E50" s="262">
        <v>1</v>
      </c>
      <c r="F50" s="262"/>
      <c r="G50" s="514"/>
      <c r="H50" s="263">
        <f>+E50*G50</f>
        <v>0</v>
      </c>
      <c r="I50" s="255">
        <f t="shared" si="4"/>
        <v>0</v>
      </c>
      <c r="J50" s="54"/>
    </row>
    <row r="51" spans="1:10">
      <c r="A51" s="50"/>
      <c r="B51" s="202"/>
      <c r="C51" s="202"/>
      <c r="D51" s="46"/>
      <c r="E51" s="47"/>
      <c r="F51" s="47"/>
      <c r="G51" s="510"/>
      <c r="H51" s="48"/>
      <c r="I51" s="117"/>
      <c r="J51" s="54"/>
    </row>
    <row r="52" spans="1:10" ht="40.5" customHeight="1">
      <c r="A52" s="264" t="s">
        <v>152</v>
      </c>
      <c r="B52" s="267" t="s">
        <v>396</v>
      </c>
      <c r="C52" s="267"/>
      <c r="D52" s="261" t="s">
        <v>8</v>
      </c>
      <c r="E52" s="262">
        <v>10</v>
      </c>
      <c r="F52" s="262">
        <v>0</v>
      </c>
      <c r="G52" s="514"/>
      <c r="H52" s="263">
        <f t="shared" ref="H52" si="6">+E52*G52</f>
        <v>0</v>
      </c>
      <c r="I52" s="255">
        <f t="shared" ref="I52" si="7">F52*G52</f>
        <v>0</v>
      </c>
      <c r="J52" s="100"/>
    </row>
    <row r="53" spans="1:10">
      <c r="A53" s="50"/>
      <c r="B53" s="202"/>
      <c r="C53" s="202"/>
      <c r="D53" s="46"/>
      <c r="E53" s="47"/>
      <c r="F53" s="47"/>
      <c r="G53" s="510"/>
      <c r="H53" s="48"/>
      <c r="I53" s="117"/>
      <c r="J53" s="100"/>
    </row>
    <row r="54" spans="1:10" ht="48">
      <c r="A54" s="251" t="s">
        <v>153</v>
      </c>
      <c r="B54" s="267" t="s">
        <v>148</v>
      </c>
      <c r="C54" s="267"/>
      <c r="D54" s="261" t="s">
        <v>8</v>
      </c>
      <c r="E54" s="262">
        <v>0</v>
      </c>
      <c r="F54" s="262">
        <v>1</v>
      </c>
      <c r="G54" s="514"/>
      <c r="H54" s="263">
        <f t="shared" ref="H54:H64" si="8">+E54*G54</f>
        <v>0</v>
      </c>
      <c r="I54" s="255">
        <f t="shared" si="4"/>
        <v>0</v>
      </c>
      <c r="J54" s="100"/>
    </row>
    <row r="55" spans="1:10">
      <c r="A55" s="50"/>
      <c r="B55" s="100"/>
      <c r="C55" s="100"/>
      <c r="D55" s="46"/>
      <c r="E55" s="47"/>
      <c r="F55" s="47"/>
      <c r="G55" s="510"/>
      <c r="H55" s="48"/>
      <c r="I55" s="117"/>
      <c r="J55" s="100"/>
    </row>
    <row r="56" spans="1:10" ht="48">
      <c r="A56" s="251" t="s">
        <v>245</v>
      </c>
      <c r="B56" s="265" t="s">
        <v>249</v>
      </c>
      <c r="C56" s="267"/>
      <c r="D56" s="257" t="s">
        <v>6</v>
      </c>
      <c r="E56" s="258">
        <v>15</v>
      </c>
      <c r="F56" s="258">
        <v>64</v>
      </c>
      <c r="G56" s="520"/>
      <c r="H56" s="259">
        <f>E56*G56</f>
        <v>0</v>
      </c>
      <c r="I56" s="255">
        <f t="shared" si="4"/>
        <v>0</v>
      </c>
      <c r="J56" s="51"/>
    </row>
    <row r="57" spans="1:10">
      <c r="A57" s="50"/>
      <c r="B57" s="100"/>
      <c r="C57" s="100"/>
      <c r="D57" s="46"/>
      <c r="E57" s="47"/>
      <c r="F57" s="47"/>
      <c r="G57" s="510"/>
      <c r="H57" s="48"/>
      <c r="I57" s="117"/>
      <c r="J57" s="51"/>
    </row>
    <row r="58" spans="1:10" ht="84">
      <c r="A58" s="251" t="s">
        <v>246</v>
      </c>
      <c r="B58" s="252" t="s">
        <v>231</v>
      </c>
      <c r="C58" s="252"/>
      <c r="D58" s="274" t="s">
        <v>6</v>
      </c>
      <c r="E58" s="254">
        <v>17.2</v>
      </c>
      <c r="F58" s="254"/>
      <c r="G58" s="508"/>
      <c r="H58" s="259">
        <f t="shared" si="8"/>
        <v>0</v>
      </c>
      <c r="I58" s="255">
        <f t="shared" si="4"/>
        <v>0</v>
      </c>
      <c r="J58" s="100"/>
    </row>
    <row r="59" spans="1:10">
      <c r="A59" s="44"/>
      <c r="B59" s="51"/>
      <c r="C59" s="51"/>
      <c r="D59" s="52"/>
      <c r="E59" s="56"/>
      <c r="F59" s="56"/>
      <c r="G59" s="522"/>
      <c r="H59" s="48"/>
      <c r="I59" s="117"/>
      <c r="J59" s="100"/>
    </row>
    <row r="60" spans="1:10" ht="60">
      <c r="A60" s="251" t="s">
        <v>247</v>
      </c>
      <c r="B60" s="267" t="s">
        <v>232</v>
      </c>
      <c r="C60" s="267"/>
      <c r="D60" s="257" t="s">
        <v>6</v>
      </c>
      <c r="E60" s="258">
        <v>11.7</v>
      </c>
      <c r="F60" s="258"/>
      <c r="G60" s="520"/>
      <c r="H60" s="259">
        <f t="shared" si="8"/>
        <v>0</v>
      </c>
      <c r="I60" s="255">
        <f t="shared" si="4"/>
        <v>0</v>
      </c>
      <c r="J60" s="100"/>
    </row>
    <row r="61" spans="1:10">
      <c r="A61" s="44"/>
      <c r="B61" s="100"/>
      <c r="C61" s="100"/>
      <c r="D61" s="115"/>
      <c r="E61" s="116"/>
      <c r="F61" s="116"/>
      <c r="G61" s="521"/>
      <c r="H61" s="117"/>
      <c r="I61" s="117"/>
      <c r="J61" s="100"/>
    </row>
    <row r="62" spans="1:10" ht="24">
      <c r="A62" s="251" t="s">
        <v>248</v>
      </c>
      <c r="B62" s="267" t="s">
        <v>174</v>
      </c>
      <c r="C62" s="267"/>
      <c r="D62" s="257" t="s">
        <v>8</v>
      </c>
      <c r="E62" s="258"/>
      <c r="F62" s="258">
        <v>1</v>
      </c>
      <c r="G62" s="520"/>
      <c r="H62" s="259">
        <f t="shared" ref="H62" si="9">+E62*G62</f>
        <v>0</v>
      </c>
      <c r="I62" s="255">
        <f t="shared" si="4"/>
        <v>0</v>
      </c>
      <c r="J62" s="100"/>
    </row>
    <row r="63" spans="1:10">
      <c r="A63" s="44"/>
      <c r="B63" s="100"/>
      <c r="C63" s="100"/>
      <c r="D63" s="115"/>
      <c r="E63" s="116"/>
      <c r="F63" s="116"/>
      <c r="G63" s="521"/>
      <c r="H63" s="117"/>
      <c r="I63" s="117"/>
      <c r="J63" s="100"/>
    </row>
    <row r="64" spans="1:10" ht="52.5" customHeight="1">
      <c r="A64" s="251" t="s">
        <v>252</v>
      </c>
      <c r="B64" s="267" t="s">
        <v>233</v>
      </c>
      <c r="C64" s="267"/>
      <c r="D64" s="257" t="s">
        <v>8</v>
      </c>
      <c r="E64" s="258">
        <v>1</v>
      </c>
      <c r="F64" s="258"/>
      <c r="G64" s="520"/>
      <c r="H64" s="259">
        <f t="shared" si="8"/>
        <v>0</v>
      </c>
      <c r="I64" s="255">
        <f t="shared" si="4"/>
        <v>0</v>
      </c>
      <c r="J64" s="100"/>
    </row>
    <row r="65" spans="1:10">
      <c r="B65" s="100"/>
      <c r="C65" s="100"/>
      <c r="D65" s="115"/>
      <c r="E65" s="116"/>
      <c r="F65" s="116"/>
      <c r="G65" s="521"/>
      <c r="H65" s="117"/>
      <c r="I65" s="117"/>
      <c r="J65" s="100"/>
    </row>
    <row r="66" spans="1:10" ht="92.25" customHeight="1">
      <c r="A66" s="251" t="s">
        <v>266</v>
      </c>
      <c r="B66" s="267" t="s">
        <v>234</v>
      </c>
      <c r="C66" s="267"/>
      <c r="D66" s="257"/>
      <c r="E66" s="258"/>
      <c r="F66" s="258"/>
      <c r="G66" s="520"/>
      <c r="H66" s="259"/>
      <c r="I66" s="259"/>
      <c r="J66" s="100"/>
    </row>
    <row r="67" spans="1:10">
      <c r="A67" s="357"/>
      <c r="B67" s="267" t="s">
        <v>149</v>
      </c>
      <c r="C67" s="357"/>
      <c r="D67" s="309"/>
      <c r="E67" s="357"/>
      <c r="F67" s="357"/>
      <c r="G67" s="525"/>
      <c r="H67" s="357"/>
      <c r="I67" s="259"/>
      <c r="J67" s="100"/>
    </row>
    <row r="68" spans="1:10">
      <c r="A68" s="356" t="s">
        <v>264</v>
      </c>
      <c r="B68" s="100" t="s">
        <v>151</v>
      </c>
      <c r="C68" s="100"/>
      <c r="D68" s="115" t="s">
        <v>98</v>
      </c>
      <c r="E68" s="116">
        <v>2.85</v>
      </c>
      <c r="F68" s="116"/>
      <c r="G68" s="521"/>
      <c r="H68" s="117">
        <f>E68*G68</f>
        <v>0</v>
      </c>
      <c r="I68" s="118">
        <f t="shared" si="4"/>
        <v>0</v>
      </c>
      <c r="J68" s="210"/>
    </row>
    <row r="69" spans="1:10">
      <c r="A69" s="358" t="s">
        <v>265</v>
      </c>
      <c r="B69" s="267" t="s">
        <v>150</v>
      </c>
      <c r="C69" s="267"/>
      <c r="D69" s="257" t="s">
        <v>98</v>
      </c>
      <c r="E69" s="258">
        <v>0.31</v>
      </c>
      <c r="F69" s="258"/>
      <c r="G69" s="520"/>
      <c r="H69" s="259">
        <f>E69*G69</f>
        <v>0</v>
      </c>
      <c r="I69" s="255">
        <f t="shared" si="4"/>
        <v>0</v>
      </c>
      <c r="J69" s="214"/>
    </row>
    <row r="70" spans="1:10">
      <c r="A70" s="209"/>
      <c r="B70" s="210"/>
      <c r="C70" s="210"/>
      <c r="D70" s="211"/>
      <c r="E70" s="212"/>
      <c r="F70" s="212"/>
      <c r="G70" s="117"/>
      <c r="H70" s="117" t="s">
        <v>5</v>
      </c>
      <c r="I70" s="209"/>
      <c r="J70" s="117"/>
    </row>
    <row r="71" spans="1:10" ht="21.75" customHeight="1" thickBot="1">
      <c r="A71" s="408"/>
      <c r="B71" s="409" t="s">
        <v>379</v>
      </c>
      <c r="C71" s="409"/>
      <c r="D71" s="408"/>
      <c r="E71" s="410"/>
      <c r="F71" s="410"/>
      <c r="G71" s="411"/>
      <c r="H71" s="412">
        <f>SUM(H13:H70)</f>
        <v>0</v>
      </c>
      <c r="I71" s="412">
        <f>SUM(I11:I70)</f>
        <v>0</v>
      </c>
      <c r="J71" s="218"/>
    </row>
    <row r="72" spans="1:10">
      <c r="A72" s="219"/>
      <c r="B72" s="208"/>
      <c r="C72" s="208"/>
      <c r="D72" s="209"/>
      <c r="E72" s="210"/>
      <c r="F72" s="210"/>
      <c r="G72" s="211"/>
      <c r="H72" s="212"/>
      <c r="I72" s="117"/>
      <c r="J72" s="223"/>
    </row>
    <row r="73" spans="1:10">
      <c r="A73" s="220"/>
      <c r="B73" s="220"/>
      <c r="C73" s="220"/>
      <c r="D73" s="213"/>
      <c r="E73" s="214"/>
      <c r="F73" s="214"/>
      <c r="G73" s="215"/>
      <c r="H73" s="216"/>
      <c r="I73" s="217"/>
      <c r="J73" s="125"/>
    </row>
    <row r="74" spans="1:10">
      <c r="A74" s="220"/>
      <c r="B74" s="220"/>
      <c r="C74" s="220"/>
      <c r="D74" s="221"/>
      <c r="E74" s="224"/>
      <c r="F74" s="224"/>
      <c r="G74" s="225"/>
      <c r="H74" s="222"/>
      <c r="I74" s="223"/>
    </row>
    <row r="75" spans="1:10">
      <c r="A75" s="220"/>
      <c r="B75" s="220"/>
      <c r="C75" s="220"/>
      <c r="D75" s="219"/>
      <c r="E75" s="208"/>
      <c r="F75" s="208"/>
      <c r="G75" s="123"/>
      <c r="H75" s="124"/>
      <c r="I75" s="125"/>
    </row>
  </sheetData>
  <sheetProtection password="EC71" sheet="1" objects="1" scenarios="1" selectLockedCells="1"/>
  <pageMargins left="0.70866141732283472" right="0.39370078740157483"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7" workbookViewId="0">
      <selection activeCell="F32" sqref="F32"/>
    </sheetView>
  </sheetViews>
  <sheetFormatPr defaultRowHeight="12.75"/>
  <cols>
    <col min="1" max="1" width="3.7109375" customWidth="1"/>
    <col min="2" max="2" width="39.7109375" customWidth="1"/>
    <col min="3" max="3" width="4" customWidth="1"/>
    <col min="4" max="4" width="8" customWidth="1"/>
    <col min="5" max="5" width="8.85546875" customWidth="1"/>
    <col min="6" max="6" width="8.5703125" customWidth="1"/>
    <col min="7" max="7" width="9.140625" customWidth="1"/>
    <col min="8" max="8" width="8.85546875" customWidth="1"/>
  </cols>
  <sheetData>
    <row r="1" spans="1:9" ht="20.25" customHeight="1"/>
    <row r="2" spans="1:9" ht="15.75" customHeight="1">
      <c r="A2" s="455" t="s">
        <v>2</v>
      </c>
      <c r="B2" s="454" t="s">
        <v>34</v>
      </c>
      <c r="C2" s="198"/>
      <c r="D2" s="199"/>
      <c r="E2" s="199"/>
      <c r="F2" s="200"/>
      <c r="G2" s="200"/>
      <c r="H2" s="204"/>
    </row>
    <row r="3" spans="1:9">
      <c r="A3" s="203"/>
      <c r="B3" s="360"/>
      <c r="C3" s="361"/>
      <c r="D3" s="362"/>
      <c r="E3" s="362"/>
      <c r="F3" s="363"/>
      <c r="G3" s="363"/>
      <c r="H3" s="363"/>
    </row>
    <row r="4" spans="1:9" ht="24" customHeight="1">
      <c r="A4" s="451"/>
      <c r="B4" s="452"/>
      <c r="C4" s="427"/>
      <c r="D4" s="401" t="s">
        <v>380</v>
      </c>
      <c r="E4" s="401" t="s">
        <v>381</v>
      </c>
      <c r="F4" s="402" t="s">
        <v>223</v>
      </c>
      <c r="G4" s="402" t="s">
        <v>382</v>
      </c>
      <c r="H4" s="403" t="s">
        <v>383</v>
      </c>
    </row>
    <row r="5" spans="1:9">
      <c r="A5" s="84"/>
      <c r="B5" s="58"/>
      <c r="C5" s="85"/>
      <c r="D5" s="337"/>
      <c r="E5" s="337"/>
      <c r="F5" s="405"/>
      <c r="G5" s="338"/>
      <c r="H5" s="338"/>
    </row>
    <row r="6" spans="1:9" ht="87" customHeight="1">
      <c r="A6" s="63"/>
      <c r="B6" s="292" t="s">
        <v>170</v>
      </c>
      <c r="C6" s="55"/>
      <c r="D6" s="56"/>
      <c r="E6" s="56"/>
      <c r="F6" s="522"/>
      <c r="G6" s="49"/>
      <c r="H6" s="203"/>
      <c r="I6" s="58"/>
    </row>
    <row r="7" spans="1:9">
      <c r="A7" s="63"/>
      <c r="B7" s="64"/>
      <c r="C7" s="55"/>
      <c r="D7" s="56"/>
      <c r="E7" s="56"/>
      <c r="F7" s="522"/>
      <c r="G7" s="49"/>
      <c r="H7" s="194"/>
      <c r="I7" s="195"/>
    </row>
    <row r="8" spans="1:9" ht="24">
      <c r="A8" s="269" t="s">
        <v>1</v>
      </c>
      <c r="B8" s="266" t="s">
        <v>97</v>
      </c>
      <c r="C8" s="154" t="s">
        <v>98</v>
      </c>
      <c r="D8" s="206">
        <v>60</v>
      </c>
      <c r="E8" s="206"/>
      <c r="F8" s="511"/>
      <c r="G8" s="207">
        <f>D8*F8</f>
        <v>0</v>
      </c>
      <c r="H8" s="207">
        <f>E8*F8</f>
        <v>0</v>
      </c>
      <c r="I8" s="12"/>
    </row>
    <row r="9" spans="1:9">
      <c r="A9" s="63"/>
      <c r="B9" s="64"/>
      <c r="C9" s="55"/>
      <c r="D9" s="56"/>
      <c r="E9" s="56"/>
      <c r="F9" s="522"/>
      <c r="G9" s="49"/>
      <c r="H9" s="49"/>
      <c r="I9" s="45"/>
    </row>
    <row r="10" spans="1:9" ht="27.75" customHeight="1">
      <c r="A10" s="269" t="s">
        <v>2</v>
      </c>
      <c r="B10" s="266" t="s">
        <v>109</v>
      </c>
      <c r="C10" s="154" t="s">
        <v>6</v>
      </c>
      <c r="D10" s="206">
        <v>72</v>
      </c>
      <c r="E10" s="206"/>
      <c r="F10" s="511"/>
      <c r="G10" s="207">
        <f>D10*F10</f>
        <v>0</v>
      </c>
      <c r="H10" s="207">
        <f t="shared" ref="H10:H36" si="0">E10*F10</f>
        <v>0</v>
      </c>
      <c r="I10" s="121"/>
    </row>
    <row r="11" spans="1:9">
      <c r="A11" s="63"/>
      <c r="B11" s="64"/>
      <c r="C11" s="55"/>
      <c r="D11" s="56"/>
      <c r="E11" s="56"/>
      <c r="F11" s="522"/>
      <c r="G11" s="49"/>
      <c r="H11" s="49"/>
      <c r="I11" s="135"/>
    </row>
    <row r="12" spans="1:9" ht="45" customHeight="1">
      <c r="A12" s="270" t="s">
        <v>3</v>
      </c>
      <c r="B12" s="271" t="s">
        <v>100</v>
      </c>
      <c r="C12" s="154" t="s">
        <v>6</v>
      </c>
      <c r="D12" s="206">
        <v>55</v>
      </c>
      <c r="E12" s="206"/>
      <c r="F12" s="511"/>
      <c r="G12" s="207">
        <f>D12*F12</f>
        <v>0</v>
      </c>
      <c r="H12" s="207">
        <f t="shared" si="0"/>
        <v>0</v>
      </c>
      <c r="I12" s="177"/>
    </row>
    <row r="13" spans="1:9">
      <c r="A13" s="63"/>
      <c r="B13" s="64"/>
      <c r="C13" s="55"/>
      <c r="D13" s="56"/>
      <c r="E13" s="56"/>
      <c r="F13" s="522"/>
      <c r="G13" s="49"/>
      <c r="H13" s="49"/>
      <c r="I13" s="135"/>
    </row>
    <row r="14" spans="1:9" ht="39" customHeight="1">
      <c r="A14" s="269" t="s">
        <v>15</v>
      </c>
      <c r="B14" s="266" t="s">
        <v>145</v>
      </c>
      <c r="C14" s="154" t="s">
        <v>6</v>
      </c>
      <c r="D14" s="206">
        <v>75.400000000000006</v>
      </c>
      <c r="E14" s="206"/>
      <c r="F14" s="511"/>
      <c r="G14" s="207">
        <f>D14*F14</f>
        <v>0</v>
      </c>
      <c r="H14" s="207">
        <f t="shared" si="0"/>
        <v>0</v>
      </c>
      <c r="I14" s="132"/>
    </row>
    <row r="15" spans="1:9">
      <c r="A15" s="63"/>
      <c r="B15" s="64"/>
      <c r="C15" s="55"/>
      <c r="D15" s="56"/>
      <c r="E15" s="56"/>
      <c r="F15" s="522"/>
      <c r="G15" s="49"/>
      <c r="H15" s="49"/>
      <c r="I15" s="133"/>
    </row>
    <row r="16" spans="1:9" ht="72">
      <c r="A16" s="272" t="s">
        <v>24</v>
      </c>
      <c r="B16" s="273" t="s">
        <v>139</v>
      </c>
      <c r="C16" s="274" t="s">
        <v>6</v>
      </c>
      <c r="D16" s="275">
        <v>45</v>
      </c>
      <c r="E16" s="275"/>
      <c r="F16" s="526"/>
      <c r="G16" s="276">
        <f>D16*F16</f>
        <v>0</v>
      </c>
      <c r="H16" s="207">
        <f t="shared" si="0"/>
        <v>0</v>
      </c>
      <c r="I16" s="133"/>
    </row>
    <row r="17" spans="1:9">
      <c r="A17" s="63"/>
      <c r="B17" s="64"/>
      <c r="C17" s="55"/>
      <c r="D17" s="56"/>
      <c r="E17" s="56"/>
      <c r="F17" s="522"/>
      <c r="G17" s="49"/>
      <c r="H17" s="49"/>
      <c r="I17" s="133"/>
    </row>
    <row r="18" spans="1:9" ht="76.5" customHeight="1">
      <c r="A18" s="272" t="s">
        <v>4</v>
      </c>
      <c r="B18" s="273" t="s">
        <v>140</v>
      </c>
      <c r="C18" s="277" t="s">
        <v>6</v>
      </c>
      <c r="D18" s="206">
        <v>75.400000000000006</v>
      </c>
      <c r="E18" s="206"/>
      <c r="F18" s="526"/>
      <c r="G18" s="276">
        <f>D18*F18</f>
        <v>0</v>
      </c>
      <c r="H18" s="207">
        <f t="shared" si="0"/>
        <v>0</v>
      </c>
      <c r="I18" s="82"/>
    </row>
    <row r="19" spans="1:9">
      <c r="A19" s="112"/>
      <c r="B19" s="178"/>
      <c r="C19" s="179"/>
      <c r="D19" s="180"/>
      <c r="E19" s="180"/>
      <c r="F19" s="527"/>
      <c r="G19" s="4"/>
      <c r="H19" s="49"/>
      <c r="I19" s="53"/>
    </row>
    <row r="20" spans="1:9" ht="36.75" customHeight="1">
      <c r="A20" s="272" t="s">
        <v>25</v>
      </c>
      <c r="B20" s="273" t="s">
        <v>141</v>
      </c>
      <c r="C20" s="277" t="s">
        <v>9</v>
      </c>
      <c r="D20" s="275">
        <v>112.4</v>
      </c>
      <c r="E20" s="275"/>
      <c r="F20" s="526"/>
      <c r="G20" s="276">
        <f>D20*F20</f>
        <v>0</v>
      </c>
      <c r="H20" s="207">
        <f t="shared" si="0"/>
        <v>0</v>
      </c>
      <c r="I20" s="101"/>
    </row>
    <row r="21" spans="1:9">
      <c r="A21" s="112"/>
      <c r="B21" s="178"/>
      <c r="C21" s="179"/>
      <c r="D21" s="180"/>
      <c r="E21" s="180"/>
      <c r="F21" s="527"/>
      <c r="G21" s="4"/>
      <c r="H21" s="49"/>
      <c r="I21" s="135"/>
    </row>
    <row r="22" spans="1:9" ht="39.75" customHeight="1">
      <c r="A22" s="272" t="s">
        <v>26</v>
      </c>
      <c r="B22" s="273" t="s">
        <v>102</v>
      </c>
      <c r="C22" s="277" t="s">
        <v>98</v>
      </c>
      <c r="D22" s="275">
        <v>48.6</v>
      </c>
      <c r="E22" s="275"/>
      <c r="F22" s="526"/>
      <c r="G22" s="276">
        <f>D22*F22</f>
        <v>0</v>
      </c>
      <c r="H22" s="207">
        <f t="shared" si="0"/>
        <v>0</v>
      </c>
      <c r="I22" s="54"/>
    </row>
    <row r="23" spans="1:9">
      <c r="A23" s="1"/>
      <c r="B23" s="2"/>
      <c r="C23" s="5"/>
      <c r="D23" s="3"/>
      <c r="E23" s="3"/>
      <c r="F23" s="527"/>
      <c r="G23" s="4"/>
      <c r="H23" s="49"/>
      <c r="I23" s="135"/>
    </row>
    <row r="24" spans="1:9" ht="36">
      <c r="A24" s="272" t="s">
        <v>33</v>
      </c>
      <c r="B24" s="273" t="s">
        <v>103</v>
      </c>
      <c r="C24" s="277" t="s">
        <v>98</v>
      </c>
      <c r="D24" s="275">
        <v>54</v>
      </c>
      <c r="E24" s="275"/>
      <c r="F24" s="526"/>
      <c r="G24" s="276">
        <f>D24*F24</f>
        <v>0</v>
      </c>
      <c r="H24" s="207">
        <f t="shared" si="0"/>
        <v>0</v>
      </c>
      <c r="I24" s="121"/>
    </row>
    <row r="25" spans="1:9">
      <c r="A25" s="1"/>
      <c r="B25" s="2"/>
      <c r="C25" s="5"/>
      <c r="D25" s="3"/>
      <c r="E25" s="3"/>
      <c r="F25" s="527"/>
      <c r="G25" s="4"/>
      <c r="H25" s="49"/>
      <c r="I25" s="135"/>
    </row>
    <row r="26" spans="1:9" ht="72">
      <c r="A26" s="269" t="s">
        <v>27</v>
      </c>
      <c r="B26" s="266" t="s">
        <v>86</v>
      </c>
      <c r="C26" s="154" t="s">
        <v>8</v>
      </c>
      <c r="D26" s="206">
        <v>6</v>
      </c>
      <c r="E26" s="206"/>
      <c r="F26" s="511"/>
      <c r="G26" s="207">
        <f>D26*F26</f>
        <v>0</v>
      </c>
      <c r="H26" s="207">
        <f t="shared" si="0"/>
        <v>0</v>
      </c>
      <c r="I26" s="51"/>
    </row>
    <row r="27" spans="1:9">
      <c r="A27" s="63"/>
      <c r="B27" s="64"/>
      <c r="C27" s="55"/>
      <c r="D27" s="56"/>
      <c r="E27" s="56"/>
      <c r="F27" s="522"/>
      <c r="G27" s="49"/>
      <c r="H27" s="49"/>
      <c r="I27" s="135"/>
    </row>
    <row r="28" spans="1:9" ht="48">
      <c r="A28" s="269" t="s">
        <v>28</v>
      </c>
      <c r="B28" s="266" t="s">
        <v>180</v>
      </c>
      <c r="C28" s="154" t="s">
        <v>8</v>
      </c>
      <c r="D28" s="206">
        <v>6</v>
      </c>
      <c r="E28" s="206"/>
      <c r="F28" s="511"/>
      <c r="G28" s="207">
        <f>D28*F28</f>
        <v>0</v>
      </c>
      <c r="H28" s="207">
        <f t="shared" si="0"/>
        <v>0</v>
      </c>
      <c r="I28" s="64"/>
    </row>
    <row r="29" spans="1:9">
      <c r="A29" s="63"/>
      <c r="B29" s="64"/>
      <c r="C29" s="55"/>
      <c r="D29" s="56"/>
      <c r="E29" s="56"/>
      <c r="F29" s="522"/>
      <c r="G29" s="49"/>
      <c r="H29" s="49"/>
      <c r="I29" s="64"/>
    </row>
    <row r="30" spans="1:9" ht="41.25" customHeight="1">
      <c r="A30" s="269" t="s">
        <v>29</v>
      </c>
      <c r="B30" s="266" t="s">
        <v>104</v>
      </c>
      <c r="C30" s="154" t="s">
        <v>6</v>
      </c>
      <c r="D30" s="206">
        <v>65</v>
      </c>
      <c r="E30" s="206">
        <v>0</v>
      </c>
      <c r="F30" s="511"/>
      <c r="G30" s="207">
        <f>D30*F30</f>
        <v>0</v>
      </c>
      <c r="H30" s="207">
        <f>E30*F30</f>
        <v>0</v>
      </c>
      <c r="I30" s="54"/>
    </row>
    <row r="31" spans="1:9">
      <c r="A31" s="63"/>
      <c r="B31" s="64"/>
      <c r="C31" s="55"/>
      <c r="D31" s="56"/>
      <c r="E31" s="56"/>
      <c r="F31" s="522"/>
      <c r="G31" s="49"/>
      <c r="H31" s="49"/>
      <c r="I31" s="54"/>
    </row>
    <row r="32" spans="1:9" ht="75.75" customHeight="1">
      <c r="A32" s="269" t="s">
        <v>30</v>
      </c>
      <c r="B32" s="266" t="s">
        <v>176</v>
      </c>
      <c r="C32" s="154" t="s">
        <v>6</v>
      </c>
      <c r="D32" s="206">
        <v>22.4</v>
      </c>
      <c r="E32" s="206"/>
      <c r="F32" s="511"/>
      <c r="G32" s="207">
        <f>D32*F32</f>
        <v>0</v>
      </c>
      <c r="H32" s="207">
        <f t="shared" si="0"/>
        <v>0</v>
      </c>
      <c r="I32" s="54"/>
    </row>
    <row r="33" spans="1:9">
      <c r="A33" s="63"/>
      <c r="B33" s="64"/>
      <c r="C33" s="55"/>
      <c r="D33" s="56"/>
      <c r="E33" s="56"/>
      <c r="F33" s="522"/>
      <c r="G33" s="49"/>
      <c r="H33" s="49"/>
      <c r="I33" s="54"/>
    </row>
    <row r="34" spans="1:9" ht="36">
      <c r="A34" s="269" t="s">
        <v>175</v>
      </c>
      <c r="B34" s="266" t="s">
        <v>204</v>
      </c>
      <c r="C34" s="154" t="s">
        <v>6</v>
      </c>
      <c r="D34" s="206">
        <v>29.1</v>
      </c>
      <c r="E34" s="206"/>
      <c r="F34" s="511"/>
      <c r="G34" s="207">
        <f>D34*F34</f>
        <v>0</v>
      </c>
      <c r="H34" s="207">
        <f t="shared" si="0"/>
        <v>0</v>
      </c>
      <c r="I34" s="54"/>
    </row>
    <row r="35" spans="1:9">
      <c r="A35" s="63"/>
      <c r="B35" s="64"/>
      <c r="C35" s="55"/>
      <c r="D35" s="56"/>
      <c r="E35" s="56"/>
      <c r="F35" s="522"/>
      <c r="G35" s="49"/>
      <c r="H35" s="49"/>
      <c r="I35" s="100"/>
    </row>
    <row r="36" spans="1:9" ht="29.25" customHeight="1">
      <c r="A36" s="269" t="s">
        <v>32</v>
      </c>
      <c r="B36" s="266" t="s">
        <v>235</v>
      </c>
      <c r="C36" s="154" t="s">
        <v>6</v>
      </c>
      <c r="D36" s="206">
        <v>950</v>
      </c>
      <c r="E36" s="206"/>
      <c r="F36" s="511"/>
      <c r="G36" s="207">
        <f>D36*F36</f>
        <v>0</v>
      </c>
      <c r="H36" s="207">
        <f t="shared" si="0"/>
        <v>0</v>
      </c>
      <c r="I36" s="54"/>
    </row>
    <row r="37" spans="1:9">
      <c r="A37" s="63"/>
      <c r="B37" s="64"/>
      <c r="C37" s="55"/>
      <c r="D37" s="56"/>
      <c r="E37" s="56"/>
      <c r="F37" s="49"/>
      <c r="G37" s="49"/>
      <c r="H37" s="50"/>
      <c r="I37" s="54"/>
    </row>
    <row r="38" spans="1:9" ht="13.5" thickBot="1">
      <c r="A38" s="413"/>
      <c r="B38" s="414" t="s">
        <v>69</v>
      </c>
      <c r="C38" s="415"/>
      <c r="D38" s="416"/>
      <c r="E38" s="416"/>
      <c r="F38" s="417"/>
      <c r="G38" s="417">
        <f>SUM(G6:G36)</f>
        <v>0</v>
      </c>
      <c r="H38" s="417">
        <f>SUM(H8:H37)</f>
        <v>0</v>
      </c>
      <c r="I38" s="54"/>
    </row>
    <row r="39" spans="1:9">
      <c r="A39" s="61"/>
      <c r="B39" s="62"/>
      <c r="C39" s="42"/>
      <c r="D39" s="43"/>
      <c r="E39" s="43"/>
      <c r="F39" s="19"/>
      <c r="G39" s="19"/>
      <c r="H39" s="50"/>
      <c r="I39" s="54"/>
    </row>
    <row r="41" spans="1:9">
      <c r="B41" s="278"/>
    </row>
  </sheetData>
  <sheetProtection password="EC71" sheet="1" objects="1" scenarios="1" selectLockedCells="1"/>
  <pageMargins left="0.70866141732283472"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opLeftCell="A66" workbookViewId="0">
      <selection activeCell="F73" sqref="F73"/>
    </sheetView>
  </sheetViews>
  <sheetFormatPr defaultRowHeight="12.75"/>
  <cols>
    <col min="1" max="1" width="4.140625" customWidth="1"/>
    <col min="2" max="2" width="40.28515625" customWidth="1"/>
    <col min="3" max="3" width="3.28515625" customWidth="1"/>
    <col min="4" max="4" width="8.85546875" customWidth="1"/>
    <col min="5" max="5" width="8" customWidth="1"/>
    <col min="6" max="6" width="8.28515625" customWidth="1"/>
    <col min="7" max="7" width="9" customWidth="1"/>
    <col min="8" max="8" width="10" customWidth="1"/>
  </cols>
  <sheetData>
    <row r="1" spans="1:10">
      <c r="A1" s="196" t="s">
        <v>3</v>
      </c>
      <c r="B1" s="197" t="s">
        <v>35</v>
      </c>
      <c r="C1" s="198"/>
      <c r="D1" s="199"/>
      <c r="E1" s="199"/>
      <c r="F1" s="200"/>
      <c r="G1" s="200"/>
      <c r="H1" s="204"/>
    </row>
    <row r="2" spans="1:10">
      <c r="A2" s="279"/>
      <c r="B2" s="280"/>
      <c r="C2" s="123"/>
      <c r="D2" s="124"/>
      <c r="E2" s="124"/>
      <c r="F2" s="125"/>
      <c r="G2" s="125"/>
    </row>
    <row r="3" spans="1:10" ht="27.75" customHeight="1">
      <c r="A3" s="55"/>
      <c r="B3" s="574" t="s">
        <v>57</v>
      </c>
      <c r="C3" s="574"/>
      <c r="D3" s="574"/>
      <c r="E3" s="332"/>
      <c r="F3" s="40"/>
      <c r="G3" s="41"/>
      <c r="H3" s="118"/>
      <c r="I3" s="44"/>
      <c r="J3" s="121"/>
    </row>
    <row r="4" spans="1:10" ht="36.75" customHeight="1">
      <c r="A4" s="55"/>
      <c r="B4" s="574" t="s">
        <v>58</v>
      </c>
      <c r="C4" s="574"/>
      <c r="D4" s="574"/>
      <c r="E4" s="332"/>
      <c r="F4" s="40"/>
      <c r="G4" s="41"/>
      <c r="H4" s="118"/>
      <c r="I4" s="44"/>
      <c r="J4" s="135"/>
    </row>
    <row r="5" spans="1:10" ht="15.75" customHeight="1">
      <c r="A5" s="55"/>
      <c r="B5" s="568" t="s">
        <v>45</v>
      </c>
      <c r="C5" s="568"/>
      <c r="D5" s="568"/>
      <c r="E5" s="328"/>
      <c r="F5" s="40"/>
      <c r="G5" s="41"/>
      <c r="H5" s="118"/>
      <c r="I5" s="44"/>
      <c r="J5" s="177"/>
    </row>
    <row r="6" spans="1:10">
      <c r="A6" s="55"/>
      <c r="B6" s="568" t="s">
        <v>52</v>
      </c>
      <c r="C6" s="568"/>
      <c r="D6" s="568"/>
      <c r="E6" s="328"/>
      <c r="F6" s="40"/>
      <c r="G6" s="41"/>
      <c r="H6" s="49"/>
      <c r="I6" s="50"/>
      <c r="J6" s="135"/>
    </row>
    <row r="7" spans="1:10" ht="16.5" customHeight="1">
      <c r="A7" s="55"/>
      <c r="B7" s="573" t="s">
        <v>59</v>
      </c>
      <c r="C7" s="573"/>
      <c r="D7" s="573"/>
      <c r="E7" s="573"/>
      <c r="F7" s="573"/>
      <c r="G7" s="573"/>
      <c r="H7" s="573"/>
      <c r="I7" s="44"/>
      <c r="J7" s="132"/>
    </row>
    <row r="8" spans="1:10" ht="16.5" customHeight="1">
      <c r="A8" s="55"/>
      <c r="B8" s="573" t="s">
        <v>63</v>
      </c>
      <c r="C8" s="573"/>
      <c r="D8" s="573"/>
      <c r="E8" s="331"/>
      <c r="F8" s="40"/>
      <c r="G8" s="41"/>
      <c r="H8" s="118"/>
      <c r="I8" s="44"/>
      <c r="J8" s="133"/>
    </row>
    <row r="9" spans="1:10">
      <c r="A9" s="55"/>
      <c r="B9" s="572" t="s">
        <v>87</v>
      </c>
      <c r="C9" s="572"/>
      <c r="D9" s="572"/>
      <c r="E9" s="330"/>
      <c r="F9" s="40"/>
      <c r="G9" s="41"/>
      <c r="H9" s="118"/>
      <c r="I9" s="44"/>
      <c r="J9" s="133"/>
    </row>
    <row r="10" spans="1:10">
      <c r="A10" s="42"/>
      <c r="B10" s="66" t="s">
        <v>46</v>
      </c>
      <c r="C10" s="67"/>
      <c r="D10" s="68"/>
      <c r="E10" s="68"/>
      <c r="F10" s="69"/>
      <c r="G10" s="70"/>
      <c r="H10" s="118"/>
      <c r="I10" s="44"/>
      <c r="J10" s="133"/>
    </row>
    <row r="11" spans="1:10" ht="56.25" customHeight="1">
      <c r="A11" s="55"/>
      <c r="B11" s="571" t="s">
        <v>53</v>
      </c>
      <c r="C11" s="571"/>
      <c r="D11" s="571"/>
      <c r="E11" s="571"/>
      <c r="F11" s="571"/>
      <c r="G11" s="571"/>
      <c r="H11" s="571"/>
      <c r="I11" s="44"/>
      <c r="J11" s="82"/>
    </row>
    <row r="12" spans="1:10" ht="102.75" customHeight="1">
      <c r="A12" s="55"/>
      <c r="B12" s="571" t="s">
        <v>78</v>
      </c>
      <c r="C12" s="571"/>
      <c r="D12" s="571"/>
      <c r="E12" s="571"/>
      <c r="F12" s="571"/>
      <c r="G12" s="571"/>
      <c r="H12" s="571"/>
      <c r="I12" s="50"/>
      <c r="J12" s="53"/>
    </row>
    <row r="13" spans="1:10" ht="32.25" customHeight="1">
      <c r="A13" s="55"/>
      <c r="B13" s="571" t="s">
        <v>71</v>
      </c>
      <c r="C13" s="571"/>
      <c r="D13" s="571"/>
      <c r="E13" s="571"/>
      <c r="F13" s="571"/>
      <c r="G13" s="571"/>
      <c r="H13" s="571"/>
      <c r="I13" s="44"/>
      <c r="J13" s="101"/>
    </row>
    <row r="14" spans="1:10" ht="117" customHeight="1">
      <c r="A14" s="55"/>
      <c r="B14" s="571" t="s">
        <v>56</v>
      </c>
      <c r="C14" s="571"/>
      <c r="D14" s="571"/>
      <c r="E14" s="571"/>
      <c r="F14" s="571"/>
      <c r="G14" s="571"/>
      <c r="H14" s="571"/>
      <c r="I14" s="44"/>
      <c r="J14" s="135"/>
    </row>
    <row r="15" spans="1:10" ht="141.75" customHeight="1">
      <c r="A15" s="55"/>
      <c r="B15" s="571" t="s">
        <v>65</v>
      </c>
      <c r="C15" s="571"/>
      <c r="D15" s="571"/>
      <c r="E15" s="571"/>
      <c r="F15" s="571"/>
      <c r="G15" s="571"/>
      <c r="H15" s="571"/>
      <c r="I15" s="50"/>
      <c r="J15" s="54"/>
    </row>
    <row r="16" spans="1:10" ht="80.25" customHeight="1">
      <c r="A16" s="55"/>
      <c r="B16" s="571" t="s">
        <v>54</v>
      </c>
      <c r="C16" s="571"/>
      <c r="D16" s="571"/>
      <c r="E16" s="571"/>
      <c r="F16" s="571"/>
      <c r="G16" s="571"/>
      <c r="H16" s="571"/>
      <c r="I16" s="44"/>
      <c r="J16" s="135"/>
    </row>
    <row r="17" spans="1:10" ht="77.25" customHeight="1">
      <c r="A17" s="55"/>
      <c r="B17" s="571" t="s">
        <v>213</v>
      </c>
      <c r="C17" s="571"/>
      <c r="D17" s="571"/>
      <c r="E17" s="571"/>
      <c r="F17" s="571"/>
      <c r="G17" s="571"/>
      <c r="H17" s="571"/>
      <c r="I17" s="44"/>
      <c r="J17" s="121"/>
    </row>
    <row r="18" spans="1:10" ht="15" customHeight="1">
      <c r="A18" s="42"/>
      <c r="B18" s="71"/>
      <c r="C18" s="67"/>
      <c r="D18" s="68"/>
      <c r="E18" s="68"/>
      <c r="F18" s="69"/>
      <c r="G18" s="70"/>
      <c r="H18" s="117"/>
      <c r="I18" s="44"/>
      <c r="J18" s="135"/>
    </row>
    <row r="19" spans="1:10">
      <c r="A19" s="42"/>
      <c r="B19" s="72" t="s">
        <v>55</v>
      </c>
      <c r="C19" s="67"/>
      <c r="D19" s="68"/>
      <c r="E19" s="68"/>
      <c r="F19" s="69"/>
      <c r="G19" s="70"/>
      <c r="H19" s="118"/>
      <c r="I19" s="44"/>
      <c r="J19" s="51"/>
    </row>
    <row r="20" spans="1:10">
      <c r="A20" s="42"/>
      <c r="B20" s="66" t="s">
        <v>12</v>
      </c>
      <c r="C20" s="67"/>
      <c r="D20" s="68"/>
      <c r="E20" s="68"/>
      <c r="F20" s="69"/>
      <c r="G20" s="70"/>
      <c r="H20" s="117"/>
      <c r="I20" s="44"/>
      <c r="J20" s="135"/>
    </row>
    <row r="21" spans="1:10" ht="29.25" customHeight="1">
      <c r="A21" s="42"/>
      <c r="B21" s="570" t="s">
        <v>60</v>
      </c>
      <c r="C21" s="570"/>
      <c r="D21" s="570"/>
      <c r="E21" s="329"/>
      <c r="F21" s="73"/>
      <c r="G21" s="74"/>
      <c r="H21" s="49"/>
      <c r="I21" s="44"/>
      <c r="J21" s="64"/>
    </row>
    <row r="22" spans="1:10">
      <c r="A22" s="42"/>
      <c r="B22" s="66" t="s">
        <v>10</v>
      </c>
      <c r="C22" s="67"/>
      <c r="D22" s="68"/>
      <c r="E22" s="68"/>
      <c r="F22" s="69"/>
      <c r="G22" s="70"/>
      <c r="H22" s="49"/>
      <c r="I22" s="44"/>
      <c r="J22" s="64"/>
    </row>
    <row r="23" spans="1:10" ht="31.5" customHeight="1">
      <c r="A23" s="42"/>
      <c r="B23" s="570" t="s">
        <v>171</v>
      </c>
      <c r="C23" s="570"/>
      <c r="D23" s="570"/>
      <c r="E23" s="570"/>
      <c r="F23" s="570"/>
      <c r="G23" s="570"/>
      <c r="H23" s="570"/>
      <c r="I23" s="44"/>
      <c r="J23" s="54"/>
    </row>
    <row r="24" spans="1:10" ht="55.5" customHeight="1">
      <c r="A24" s="42"/>
      <c r="B24" s="570" t="s">
        <v>62</v>
      </c>
      <c r="C24" s="570"/>
      <c r="D24" s="570"/>
      <c r="E24" s="570"/>
      <c r="F24" s="570"/>
      <c r="G24" s="570"/>
      <c r="H24" s="570"/>
      <c r="I24" s="44"/>
      <c r="J24" s="100"/>
    </row>
    <row r="25" spans="1:10" ht="17.25" customHeight="1">
      <c r="A25" s="42"/>
      <c r="B25" s="570" t="s">
        <v>61</v>
      </c>
      <c r="C25" s="570"/>
      <c r="D25" s="570"/>
      <c r="E25" s="329"/>
      <c r="F25" s="127"/>
      <c r="G25" s="19"/>
      <c r="H25" s="48"/>
      <c r="I25" s="50"/>
      <c r="J25" s="54"/>
    </row>
    <row r="26" spans="1:10" ht="78.75" customHeight="1">
      <c r="A26" s="123"/>
      <c r="B26" s="570" t="s">
        <v>214</v>
      </c>
      <c r="C26" s="570"/>
      <c r="D26" s="570"/>
      <c r="E26" s="570"/>
      <c r="F26" s="570"/>
      <c r="G26" s="570"/>
      <c r="H26" s="570"/>
      <c r="I26" s="50"/>
      <c r="J26" s="54"/>
    </row>
    <row r="27" spans="1:10" ht="23.25" customHeight="1">
      <c r="A27" s="123"/>
      <c r="B27" s="368"/>
      <c r="C27" s="368"/>
      <c r="D27" s="368"/>
      <c r="E27" s="368"/>
      <c r="F27" s="127"/>
      <c r="G27" s="125"/>
      <c r="H27" s="49"/>
      <c r="I27" s="50"/>
      <c r="J27" s="54"/>
    </row>
    <row r="28" spans="1:10" ht="22.5" customHeight="1">
      <c r="A28" s="451"/>
      <c r="B28" s="452"/>
      <c r="C28" s="427"/>
      <c r="D28" s="401" t="s">
        <v>380</v>
      </c>
      <c r="E28" s="401" t="s">
        <v>381</v>
      </c>
      <c r="F28" s="402" t="s">
        <v>223</v>
      </c>
      <c r="G28" s="402" t="s">
        <v>382</v>
      </c>
      <c r="H28" s="403" t="s">
        <v>383</v>
      </c>
      <c r="I28" s="50"/>
      <c r="J28" s="54"/>
    </row>
    <row r="29" spans="1:10">
      <c r="A29" s="134"/>
      <c r="B29" s="62"/>
      <c r="C29" s="42"/>
      <c r="F29" s="406"/>
      <c r="J29" s="54"/>
    </row>
    <row r="30" spans="1:10" ht="36">
      <c r="A30" s="251" t="s">
        <v>1</v>
      </c>
      <c r="B30" s="281" t="s">
        <v>40</v>
      </c>
      <c r="C30" s="268" t="s">
        <v>6</v>
      </c>
      <c r="D30" s="262">
        <v>691</v>
      </c>
      <c r="E30" s="262">
        <v>264</v>
      </c>
      <c r="F30" s="520"/>
      <c r="G30" s="207">
        <f>+D30*F30</f>
        <v>0</v>
      </c>
      <c r="H30" s="207">
        <f>E30*F30</f>
        <v>0</v>
      </c>
      <c r="I30" s="50"/>
      <c r="J30" s="54"/>
    </row>
    <row r="31" spans="1:10">
      <c r="A31" s="1"/>
      <c r="B31" s="2"/>
      <c r="C31" s="5"/>
      <c r="D31" s="3"/>
      <c r="E31" s="3"/>
      <c r="F31" s="527"/>
      <c r="G31" s="4"/>
      <c r="H31" s="49"/>
      <c r="I31" s="50"/>
      <c r="J31" s="54"/>
    </row>
    <row r="32" spans="1:10" ht="60">
      <c r="A32" s="251" t="s">
        <v>2</v>
      </c>
      <c r="B32" s="282" t="s">
        <v>51</v>
      </c>
      <c r="C32" s="268" t="s">
        <v>6</v>
      </c>
      <c r="D32" s="206">
        <v>691</v>
      </c>
      <c r="E32" s="206"/>
      <c r="F32" s="508"/>
      <c r="G32" s="207">
        <f>+D32*F32</f>
        <v>0</v>
      </c>
      <c r="H32" s="207">
        <f t="shared" ref="H32:H75" si="0">E32*F32</f>
        <v>0</v>
      </c>
      <c r="I32" s="50"/>
      <c r="J32" s="54"/>
    </row>
    <row r="33" spans="1:10">
      <c r="A33" s="213"/>
      <c r="B33" s="181"/>
      <c r="C33" s="59"/>
      <c r="D33" s="60"/>
      <c r="E33" s="60"/>
      <c r="F33" s="528"/>
      <c r="G33" s="21"/>
      <c r="H33" s="49"/>
      <c r="I33" s="50"/>
      <c r="J33" s="54"/>
    </row>
    <row r="34" spans="1:10" ht="60">
      <c r="A34" s="251" t="s">
        <v>3</v>
      </c>
      <c r="B34" s="273" t="s">
        <v>210</v>
      </c>
      <c r="C34" s="277" t="s">
        <v>6</v>
      </c>
      <c r="D34" s="275">
        <f>(5.82*7*1.15)+(2*5.82*0.52)</f>
        <v>52.903799999999997</v>
      </c>
      <c r="E34" s="275"/>
      <c r="F34" s="526"/>
      <c r="G34" s="276">
        <f>+D34*F34</f>
        <v>0</v>
      </c>
      <c r="H34" s="207">
        <f t="shared" si="0"/>
        <v>0</v>
      </c>
      <c r="I34" s="134"/>
      <c r="J34" s="62"/>
    </row>
    <row r="35" spans="1:10">
      <c r="A35" s="318"/>
      <c r="B35" s="319" t="s">
        <v>198</v>
      </c>
      <c r="C35" s="320"/>
      <c r="D35" s="321"/>
      <c r="E35" s="321"/>
      <c r="F35" s="527"/>
      <c r="G35" s="322"/>
      <c r="H35" s="49"/>
      <c r="I35" s="134"/>
      <c r="J35" s="62"/>
    </row>
    <row r="36" spans="1:10">
      <c r="A36" s="213"/>
      <c r="B36" s="181"/>
      <c r="C36" s="59"/>
      <c r="D36" s="60"/>
      <c r="E36" s="60"/>
      <c r="F36" s="528"/>
      <c r="G36" s="21"/>
      <c r="H36" s="49"/>
      <c r="I36" s="50"/>
      <c r="J36" s="54"/>
    </row>
    <row r="37" spans="1:10" ht="113.25" customHeight="1">
      <c r="A37" s="251" t="s">
        <v>15</v>
      </c>
      <c r="B37" s="273" t="s">
        <v>403</v>
      </c>
      <c r="C37" s="277" t="s">
        <v>6</v>
      </c>
      <c r="D37" s="275">
        <f>5.82*7*6.76</f>
        <v>275.4024</v>
      </c>
      <c r="E37" s="275"/>
      <c r="F37" s="526"/>
      <c r="G37" s="276">
        <f>+D37*F37</f>
        <v>0</v>
      </c>
      <c r="H37" s="207">
        <f t="shared" si="0"/>
        <v>0</v>
      </c>
      <c r="I37" s="50"/>
      <c r="J37" s="54"/>
    </row>
    <row r="38" spans="1:10">
      <c r="A38" s="318"/>
      <c r="B38" s="319" t="s">
        <v>195</v>
      </c>
      <c r="C38" s="320"/>
      <c r="D38" s="321"/>
      <c r="E38" s="321"/>
      <c r="F38" s="527"/>
      <c r="G38" s="322"/>
      <c r="H38" s="49"/>
      <c r="I38" s="50"/>
      <c r="J38" s="54"/>
    </row>
    <row r="39" spans="1:10">
      <c r="A39" s="213"/>
      <c r="B39" s="182"/>
      <c r="C39" s="59"/>
      <c r="D39" s="60"/>
      <c r="E39" s="60"/>
      <c r="F39" s="528"/>
      <c r="G39" s="21"/>
      <c r="H39" s="49"/>
      <c r="I39" s="50"/>
      <c r="J39" s="54"/>
    </row>
    <row r="40" spans="1:10" ht="60">
      <c r="A40" s="251" t="s">
        <v>24</v>
      </c>
      <c r="B40" s="273" t="s">
        <v>250</v>
      </c>
      <c r="C40" s="277" t="s">
        <v>6</v>
      </c>
      <c r="D40" s="275">
        <f>0.47*1.15*14+1.15*0.6</f>
        <v>8.2569999999999997</v>
      </c>
      <c r="E40" s="275"/>
      <c r="F40" s="526"/>
      <c r="G40" s="276">
        <f>+D40*F40</f>
        <v>0</v>
      </c>
      <c r="H40" s="207">
        <f t="shared" si="0"/>
        <v>0</v>
      </c>
      <c r="I40" s="50"/>
      <c r="J40" s="54"/>
    </row>
    <row r="41" spans="1:10">
      <c r="A41" s="318"/>
      <c r="B41" s="319" t="s">
        <v>196</v>
      </c>
      <c r="C41" s="320"/>
      <c r="D41" s="321"/>
      <c r="E41" s="321"/>
      <c r="F41" s="527"/>
      <c r="G41" s="322"/>
      <c r="H41" s="49"/>
      <c r="I41" s="50"/>
      <c r="J41" s="54"/>
    </row>
    <row r="42" spans="1:10">
      <c r="A42" s="318"/>
      <c r="B42" s="319"/>
      <c r="C42" s="320"/>
      <c r="D42" s="321"/>
      <c r="E42" s="321"/>
      <c r="F42" s="527"/>
      <c r="G42" s="322"/>
      <c r="H42" s="49"/>
      <c r="I42" s="50"/>
      <c r="J42" s="54"/>
    </row>
    <row r="43" spans="1:10" ht="48">
      <c r="A43" s="251" t="s">
        <v>4</v>
      </c>
      <c r="B43" s="273" t="s">
        <v>205</v>
      </c>
      <c r="C43" s="277" t="s">
        <v>6</v>
      </c>
      <c r="D43" s="275">
        <f>0.47*6.66*14+6.66*0.6</f>
        <v>47.818800000000003</v>
      </c>
      <c r="E43" s="275"/>
      <c r="F43" s="526"/>
      <c r="G43" s="276">
        <f>+D43*F43</f>
        <v>0</v>
      </c>
      <c r="H43" s="207">
        <f t="shared" si="0"/>
        <v>0</v>
      </c>
      <c r="I43" s="50"/>
      <c r="J43" s="54"/>
    </row>
    <row r="44" spans="1:10">
      <c r="A44" s="318"/>
      <c r="B44" s="319" t="s">
        <v>203</v>
      </c>
      <c r="C44" s="320"/>
      <c r="D44" s="321"/>
      <c r="E44" s="321"/>
      <c r="F44" s="527"/>
      <c r="G44" s="322"/>
      <c r="H44" s="49"/>
      <c r="I44" s="50"/>
      <c r="J44" s="54"/>
    </row>
    <row r="45" spans="1:10">
      <c r="A45" s="213"/>
      <c r="B45" s="182"/>
      <c r="C45" s="59"/>
      <c r="D45" s="60"/>
      <c r="E45" s="60"/>
      <c r="F45" s="528"/>
      <c r="G45" s="21"/>
      <c r="H45" s="49"/>
      <c r="I45" s="50"/>
      <c r="J45" s="54"/>
    </row>
    <row r="46" spans="1:10" ht="60">
      <c r="A46" s="251" t="s">
        <v>25</v>
      </c>
      <c r="B46" s="273" t="s">
        <v>211</v>
      </c>
      <c r="C46" s="277" t="s">
        <v>6</v>
      </c>
      <c r="D46" s="275">
        <f>0.4*(1.15+6.76)*8</f>
        <v>25.312000000000001</v>
      </c>
      <c r="E46" s="275"/>
      <c r="F46" s="526"/>
      <c r="G46" s="276">
        <f>+D46*F46</f>
        <v>0</v>
      </c>
      <c r="H46" s="207">
        <f t="shared" si="0"/>
        <v>0</v>
      </c>
      <c r="I46" s="50"/>
      <c r="J46" s="54"/>
    </row>
    <row r="47" spans="1:10">
      <c r="A47" s="318"/>
      <c r="B47" s="319" t="s">
        <v>197</v>
      </c>
      <c r="C47" s="320"/>
      <c r="D47" s="321"/>
      <c r="E47" s="321"/>
      <c r="F47" s="527"/>
      <c r="G47" s="322"/>
      <c r="H47" s="49"/>
      <c r="I47" s="50"/>
      <c r="J47" s="54"/>
    </row>
    <row r="48" spans="1:10">
      <c r="A48" s="213"/>
      <c r="B48" s="327"/>
      <c r="C48" s="215"/>
      <c r="D48" s="216"/>
      <c r="E48" s="216"/>
      <c r="F48" s="528"/>
      <c r="G48" s="218"/>
      <c r="H48" s="49"/>
      <c r="I48" s="44"/>
      <c r="J48" s="54"/>
    </row>
    <row r="49" spans="1:10" ht="60">
      <c r="A49" s="251" t="s">
        <v>26</v>
      </c>
      <c r="B49" s="323" t="s">
        <v>212</v>
      </c>
      <c r="C49" s="277" t="s">
        <v>6</v>
      </c>
      <c r="D49" s="275">
        <f>((0.54*2+0.4)*6+0.54+0.54+0.35+0.4)*0.8+6</f>
        <v>14.567999999999998</v>
      </c>
      <c r="E49" s="275"/>
      <c r="F49" s="526"/>
      <c r="G49" s="276">
        <f>+D49*F49</f>
        <v>0</v>
      </c>
      <c r="H49" s="207">
        <f t="shared" si="0"/>
        <v>0</v>
      </c>
      <c r="I49" s="50"/>
      <c r="J49" s="54"/>
    </row>
    <row r="50" spans="1:10">
      <c r="A50" s="318"/>
      <c r="B50" s="319" t="s">
        <v>202</v>
      </c>
      <c r="C50" s="324"/>
      <c r="D50" s="325"/>
      <c r="E50" s="325"/>
      <c r="F50" s="529"/>
      <c r="G50" s="326"/>
      <c r="H50" s="49"/>
      <c r="I50" s="50"/>
      <c r="J50" s="54"/>
    </row>
    <row r="51" spans="1:10">
      <c r="A51" s="213"/>
      <c r="B51" s="283"/>
      <c r="C51" s="59"/>
      <c r="D51" s="60"/>
      <c r="E51" s="60"/>
      <c r="F51" s="528"/>
      <c r="G51" s="21"/>
      <c r="H51" s="49"/>
      <c r="I51" s="50"/>
      <c r="J51" s="100"/>
    </row>
    <row r="52" spans="1:10" ht="48">
      <c r="A52" s="251" t="s">
        <v>33</v>
      </c>
      <c r="B52" s="273" t="s">
        <v>206</v>
      </c>
      <c r="C52" s="277" t="s">
        <v>6</v>
      </c>
      <c r="D52" s="275">
        <f>((0.54*2+0.4)*6+0.54+0.54+0.35+0.4)*7.35 + 23.8</f>
        <v>102.51849999999997</v>
      </c>
      <c r="E52" s="275"/>
      <c r="F52" s="526"/>
      <c r="G52" s="276">
        <f>+D52*F52</f>
        <v>0</v>
      </c>
      <c r="H52" s="207">
        <f t="shared" si="0"/>
        <v>0</v>
      </c>
      <c r="I52" s="50"/>
      <c r="J52" s="51"/>
    </row>
    <row r="53" spans="1:10" ht="24">
      <c r="A53" s="79"/>
      <c r="B53" s="319" t="s">
        <v>201</v>
      </c>
      <c r="C53" s="320"/>
      <c r="D53" s="321"/>
      <c r="E53" s="321"/>
      <c r="F53" s="527"/>
      <c r="G53" s="322"/>
      <c r="H53" s="49"/>
      <c r="I53" s="50"/>
      <c r="J53" s="51"/>
    </row>
    <row r="54" spans="1:10">
      <c r="A54" s="120"/>
      <c r="B54" s="284"/>
      <c r="C54" s="55"/>
      <c r="D54" s="56"/>
      <c r="E54" s="56"/>
      <c r="F54" s="515"/>
      <c r="G54" s="49"/>
      <c r="H54" s="49"/>
      <c r="I54" s="44"/>
      <c r="J54" s="100"/>
    </row>
    <row r="55" spans="1:10" ht="73.5">
      <c r="A55" s="251" t="s">
        <v>27</v>
      </c>
      <c r="B55" s="252" t="s">
        <v>207</v>
      </c>
      <c r="C55" s="268" t="s">
        <v>6</v>
      </c>
      <c r="D55" s="254">
        <f>5.82*5*2.95</f>
        <v>85.845000000000013</v>
      </c>
      <c r="E55" s="254"/>
      <c r="F55" s="508"/>
      <c r="G55" s="207">
        <f t="shared" ref="G55" si="1">+D55*F55</f>
        <v>0</v>
      </c>
      <c r="H55" s="207">
        <f t="shared" si="0"/>
        <v>0</v>
      </c>
      <c r="I55" s="44"/>
      <c r="J55" s="100"/>
    </row>
    <row r="56" spans="1:10">
      <c r="A56" s="79"/>
      <c r="B56" s="121" t="s">
        <v>199</v>
      </c>
      <c r="C56" s="52"/>
      <c r="D56" s="65"/>
      <c r="E56" s="65"/>
      <c r="F56" s="515"/>
      <c r="G56" s="49"/>
      <c r="H56" s="49"/>
      <c r="I56" s="44"/>
      <c r="J56" s="100"/>
    </row>
    <row r="57" spans="1:10">
      <c r="A57" s="120"/>
      <c r="B57" s="284"/>
      <c r="C57" s="55"/>
      <c r="D57" s="56"/>
      <c r="E57" s="56"/>
      <c r="F57" s="515"/>
      <c r="G57" s="49"/>
      <c r="H57" s="49"/>
      <c r="I57" s="44"/>
      <c r="J57" s="100"/>
    </row>
    <row r="58" spans="1:10" ht="53.25" customHeight="1">
      <c r="A58" s="272" t="s">
        <v>28</v>
      </c>
      <c r="B58" s="298" t="s">
        <v>208</v>
      </c>
      <c r="C58" s="268" t="s">
        <v>6</v>
      </c>
      <c r="D58" s="254">
        <f>20.2+25</f>
        <v>45.2</v>
      </c>
      <c r="E58" s="254"/>
      <c r="F58" s="508"/>
      <c r="G58" s="207">
        <f t="shared" ref="G58" si="2">+D58*F58</f>
        <v>0</v>
      </c>
      <c r="H58" s="207">
        <f t="shared" si="0"/>
        <v>0</v>
      </c>
      <c r="I58" s="44"/>
      <c r="J58" s="100"/>
    </row>
    <row r="59" spans="1:10">
      <c r="A59" s="318"/>
      <c r="B59" s="51" t="s">
        <v>200</v>
      </c>
      <c r="C59" s="52"/>
      <c r="D59" s="65"/>
      <c r="E59" s="65"/>
      <c r="F59" s="515"/>
      <c r="G59" s="49"/>
      <c r="H59" s="49"/>
      <c r="I59" s="44"/>
      <c r="J59" s="100"/>
    </row>
    <row r="60" spans="1:10">
      <c r="A60" s="120"/>
      <c r="B60" s="284"/>
      <c r="C60" s="55"/>
      <c r="D60" s="56"/>
      <c r="E60" s="56"/>
      <c r="F60" s="515"/>
      <c r="G60" s="49"/>
      <c r="H60" s="49"/>
      <c r="I60" s="44"/>
      <c r="J60" s="100"/>
    </row>
    <row r="61" spans="1:10" ht="72">
      <c r="A61" s="251" t="s">
        <v>29</v>
      </c>
      <c r="B61" s="273" t="s">
        <v>209</v>
      </c>
      <c r="C61" s="277" t="s">
        <v>6</v>
      </c>
      <c r="D61" s="275">
        <v>218</v>
      </c>
      <c r="E61" s="275"/>
      <c r="F61" s="526"/>
      <c r="G61" s="276">
        <f>+D61*F61</f>
        <v>0</v>
      </c>
      <c r="H61" s="207">
        <f t="shared" si="0"/>
        <v>0</v>
      </c>
      <c r="I61" s="44"/>
      <c r="J61" s="100"/>
    </row>
    <row r="62" spans="1:10">
      <c r="A62" s="318"/>
      <c r="B62" s="319"/>
      <c r="C62" s="320"/>
      <c r="D62" s="321"/>
      <c r="E62" s="321"/>
      <c r="F62" s="527"/>
      <c r="G62" s="322"/>
      <c r="H62" s="49"/>
      <c r="I62" s="44"/>
      <c r="J62" s="100"/>
    </row>
    <row r="63" spans="1:10" ht="48">
      <c r="A63" s="272" t="s">
        <v>30</v>
      </c>
      <c r="B63" s="271" t="s">
        <v>136</v>
      </c>
      <c r="C63" s="253" t="s">
        <v>6</v>
      </c>
      <c r="D63" s="254">
        <v>29.8</v>
      </c>
      <c r="E63" s="254"/>
      <c r="F63" s="508"/>
      <c r="G63" s="276">
        <f>+D63*F63</f>
        <v>0</v>
      </c>
      <c r="H63" s="207">
        <f t="shared" si="0"/>
        <v>0</v>
      </c>
      <c r="I63" s="44"/>
      <c r="J63" s="100"/>
    </row>
    <row r="64" spans="1:10">
      <c r="A64" s="63"/>
      <c r="B64" s="64"/>
      <c r="C64" s="55"/>
      <c r="D64" s="56"/>
      <c r="E64" s="56"/>
      <c r="F64" s="522"/>
      <c r="G64" s="49"/>
      <c r="H64" s="49"/>
      <c r="I64" s="44"/>
      <c r="J64" s="54"/>
    </row>
    <row r="65" spans="1:12" ht="126.75" customHeight="1">
      <c r="A65" s="272" t="s">
        <v>31</v>
      </c>
      <c r="B65" s="298" t="s">
        <v>404</v>
      </c>
      <c r="C65" s="268" t="s">
        <v>6</v>
      </c>
      <c r="D65" s="254">
        <v>600</v>
      </c>
      <c r="E65" s="254"/>
      <c r="F65" s="511"/>
      <c r="G65" s="207">
        <f>D65*F65</f>
        <v>0</v>
      </c>
      <c r="H65" s="207">
        <f t="shared" si="0"/>
        <v>0</v>
      </c>
      <c r="I65" s="209"/>
      <c r="J65" s="210"/>
    </row>
    <row r="66" spans="1:12">
      <c r="A66" s="1"/>
      <c r="B66" s="51"/>
      <c r="C66" s="52"/>
      <c r="D66" s="65"/>
      <c r="E66" s="65"/>
      <c r="F66" s="522"/>
      <c r="G66" s="49"/>
      <c r="H66" s="49"/>
      <c r="I66" s="209"/>
      <c r="J66" s="210"/>
    </row>
    <row r="67" spans="1:12" ht="84">
      <c r="A67" s="304" t="s">
        <v>32</v>
      </c>
      <c r="B67" s="298" t="s">
        <v>405</v>
      </c>
      <c r="C67" s="268" t="s">
        <v>6</v>
      </c>
      <c r="D67" s="254">
        <v>570</v>
      </c>
      <c r="E67" s="254"/>
      <c r="F67" s="511"/>
      <c r="G67" s="207">
        <f>D67*F67</f>
        <v>0</v>
      </c>
      <c r="H67" s="207">
        <f>E67*F67</f>
        <v>0</v>
      </c>
      <c r="I67" s="209"/>
      <c r="J67" s="210"/>
    </row>
    <row r="68" spans="1:12">
      <c r="A68" s="1"/>
      <c r="B68" s="51"/>
      <c r="C68" s="52"/>
      <c r="D68" s="65"/>
      <c r="E68" s="65"/>
      <c r="F68" s="522"/>
      <c r="G68" s="49"/>
      <c r="H68" s="49"/>
      <c r="I68" s="209"/>
      <c r="J68" s="210"/>
    </row>
    <row r="69" spans="1:12" ht="120">
      <c r="A69" s="304" t="s">
        <v>126</v>
      </c>
      <c r="B69" s="298" t="s">
        <v>406</v>
      </c>
      <c r="C69" s="268" t="s">
        <v>6</v>
      </c>
      <c r="D69" s="206">
        <v>54</v>
      </c>
      <c r="E69" s="206"/>
      <c r="F69" s="511"/>
      <c r="G69" s="207">
        <f>+D69*F69</f>
        <v>0</v>
      </c>
      <c r="H69" s="207">
        <f t="shared" si="0"/>
        <v>0</v>
      </c>
      <c r="I69" s="213"/>
      <c r="J69" s="214"/>
    </row>
    <row r="70" spans="1:12">
      <c r="B70" s="51"/>
      <c r="C70" s="52"/>
      <c r="D70" s="56"/>
      <c r="E70" s="56"/>
      <c r="F70" s="553"/>
      <c r="G70" s="49"/>
      <c r="H70" s="49"/>
      <c r="I70" s="117"/>
      <c r="J70" s="117"/>
    </row>
    <row r="71" spans="1:12" ht="84">
      <c r="A71" s="270" t="s">
        <v>127</v>
      </c>
      <c r="B71" s="298" t="s">
        <v>407</v>
      </c>
      <c r="C71" s="274" t="s">
        <v>6</v>
      </c>
      <c r="D71" s="254">
        <v>185</v>
      </c>
      <c r="E71" s="254"/>
      <c r="F71" s="508"/>
      <c r="G71" s="255">
        <f>+D71*F71</f>
        <v>0</v>
      </c>
      <c r="H71" s="207">
        <f t="shared" si="0"/>
        <v>0</v>
      </c>
      <c r="I71" s="117"/>
      <c r="J71" s="117"/>
      <c r="L71" s="220"/>
    </row>
    <row r="72" spans="1:12">
      <c r="B72" s="51"/>
      <c r="F72" s="519"/>
      <c r="H72" s="49"/>
    </row>
    <row r="73" spans="1:12" ht="24">
      <c r="A73" s="270" t="s">
        <v>152</v>
      </c>
      <c r="B73" s="271" t="s">
        <v>146</v>
      </c>
      <c r="C73" s="274" t="s">
        <v>6</v>
      </c>
      <c r="D73" s="254">
        <v>0</v>
      </c>
      <c r="E73" s="254">
        <v>280</v>
      </c>
      <c r="F73" s="508"/>
      <c r="G73" s="255">
        <f>+D73*F73</f>
        <v>0</v>
      </c>
      <c r="H73" s="207">
        <f t="shared" si="0"/>
        <v>0</v>
      </c>
    </row>
    <row r="74" spans="1:12">
      <c r="B74" s="136"/>
      <c r="F74" s="519"/>
      <c r="H74" s="49"/>
    </row>
    <row r="75" spans="1:12" ht="27" customHeight="1">
      <c r="A75" s="285" t="s">
        <v>153</v>
      </c>
      <c r="B75" s="554" t="s">
        <v>147</v>
      </c>
      <c r="C75" s="274" t="s">
        <v>6</v>
      </c>
      <c r="D75" s="254">
        <v>0</v>
      </c>
      <c r="E75" s="254">
        <v>264</v>
      </c>
      <c r="F75" s="508"/>
      <c r="G75" s="255">
        <f>+D75*F75</f>
        <v>0</v>
      </c>
      <c r="H75" s="207">
        <f t="shared" si="0"/>
        <v>0</v>
      </c>
    </row>
    <row r="76" spans="1:12">
      <c r="B76" s="126"/>
      <c r="F76" s="519"/>
      <c r="H76" s="49"/>
    </row>
    <row r="77" spans="1:12" ht="91.5" customHeight="1">
      <c r="A77" s="285" t="s">
        <v>245</v>
      </c>
      <c r="B77" s="286" t="s">
        <v>236</v>
      </c>
      <c r="C77" s="343" t="s">
        <v>6</v>
      </c>
      <c r="D77" s="344">
        <v>0</v>
      </c>
      <c r="E77" s="344">
        <v>40</v>
      </c>
      <c r="F77" s="531"/>
      <c r="G77" s="345">
        <f>D77*F77</f>
        <v>0</v>
      </c>
      <c r="H77" s="207">
        <f>E77*F77</f>
        <v>0</v>
      </c>
    </row>
    <row r="79" spans="1:12" ht="17.25" customHeight="1" thickBot="1">
      <c r="A79" s="418"/>
      <c r="B79" s="419" t="s">
        <v>7</v>
      </c>
      <c r="C79" s="420"/>
      <c r="D79" s="421"/>
      <c r="E79" s="421"/>
      <c r="F79" s="422"/>
      <c r="G79" s="422">
        <f>SUM(G6:G75)</f>
        <v>0</v>
      </c>
      <c r="H79" s="422">
        <f>SUM(H30:H77)</f>
        <v>0</v>
      </c>
    </row>
    <row r="80" spans="1:12">
      <c r="A80" s="75"/>
      <c r="C80" s="77"/>
      <c r="D80" s="78"/>
      <c r="E80" s="78"/>
      <c r="F80" s="9"/>
      <c r="G80" s="9"/>
    </row>
    <row r="81" spans="2:2">
      <c r="B81" s="76"/>
    </row>
  </sheetData>
  <sheetProtection password="EC71" sheet="1" objects="1" scenarios="1" selectLockedCells="1"/>
  <sortState ref="A40:G40">
    <sortCondition ref="A40"/>
  </sortState>
  <mergeCells count="19">
    <mergeCell ref="B9:D9"/>
    <mergeCell ref="B12:H12"/>
    <mergeCell ref="B11:H11"/>
    <mergeCell ref="B8:D8"/>
    <mergeCell ref="B3:D3"/>
    <mergeCell ref="B4:D4"/>
    <mergeCell ref="B5:D5"/>
    <mergeCell ref="B6:D6"/>
    <mergeCell ref="B7:H7"/>
    <mergeCell ref="B17:H17"/>
    <mergeCell ref="B16:H16"/>
    <mergeCell ref="B15:H15"/>
    <mergeCell ref="B14:H14"/>
    <mergeCell ref="B13:H13"/>
    <mergeCell ref="B21:D21"/>
    <mergeCell ref="B25:D25"/>
    <mergeCell ref="B26:H26"/>
    <mergeCell ref="B24:H24"/>
    <mergeCell ref="B23:H23"/>
  </mergeCells>
  <pageMargins left="0.70866141732283472" right="0.1968503937007874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8"/>
  <sheetViews>
    <sheetView topLeftCell="A135" zoomScaleNormal="100" workbookViewId="0">
      <selection activeCell="F77" sqref="F77"/>
    </sheetView>
  </sheetViews>
  <sheetFormatPr defaultRowHeight="12.75" outlineLevelCol="1"/>
  <cols>
    <col min="1" max="1" width="3.85546875" customWidth="1"/>
    <col min="2" max="2" width="42.140625" customWidth="1" outlineLevel="1"/>
    <col min="3" max="3" width="4.28515625" customWidth="1" outlineLevel="1"/>
    <col min="4" max="4" width="6.5703125" customWidth="1" outlineLevel="1"/>
    <col min="5" max="5" width="7.28515625" customWidth="1"/>
    <col min="6" max="6" width="7.5703125" customWidth="1"/>
    <col min="7" max="7" width="9.140625" customWidth="1"/>
    <col min="8" max="8" width="10.140625" customWidth="1"/>
  </cols>
  <sheetData>
    <row r="2" spans="1:9">
      <c r="A2" s="429" t="s">
        <v>26</v>
      </c>
      <c r="B2" s="430" t="s">
        <v>182</v>
      </c>
      <c r="C2" s="431"/>
      <c r="D2" s="423"/>
      <c r="E2" s="423"/>
      <c r="F2" s="432"/>
      <c r="G2" s="432"/>
      <c r="H2" s="433"/>
      <c r="I2" s="425"/>
    </row>
    <row r="3" spans="1:9">
      <c r="A3" s="138"/>
      <c r="B3" s="64"/>
      <c r="C3" s="55"/>
      <c r="D3" s="56"/>
      <c r="E3" s="56"/>
      <c r="F3" s="49"/>
      <c r="G3" s="49"/>
    </row>
    <row r="4" spans="1:9" ht="24">
      <c r="A4" s="138"/>
      <c r="B4" s="64" t="s">
        <v>183</v>
      </c>
      <c r="C4" s="55"/>
      <c r="D4" s="56"/>
      <c r="E4" s="56"/>
      <c r="F4" s="49"/>
      <c r="G4" s="49"/>
    </row>
    <row r="5" spans="1:9">
      <c r="A5" s="138"/>
      <c r="B5" s="64"/>
      <c r="C5" s="55"/>
      <c r="D5" s="56"/>
      <c r="E5" s="56"/>
      <c r="F5" s="49"/>
      <c r="G5" s="49"/>
    </row>
    <row r="6" spans="1:9" ht="27" customHeight="1">
      <c r="A6" s="89"/>
      <c r="B6" s="575" t="s">
        <v>372</v>
      </c>
      <c r="C6" s="575"/>
      <c r="D6" s="575"/>
      <c r="E6" s="575"/>
      <c r="F6" s="575"/>
      <c r="G6" s="49"/>
    </row>
    <row r="7" spans="1:9" ht="48" customHeight="1">
      <c r="A7" s="87"/>
      <c r="B7" s="575" t="s">
        <v>13</v>
      </c>
      <c r="C7" s="575"/>
      <c r="D7" s="575"/>
      <c r="E7" s="575"/>
      <c r="F7" s="575"/>
      <c r="G7" s="88"/>
      <c r="H7" s="203"/>
      <c r="I7" s="58"/>
    </row>
    <row r="8" spans="1:9" ht="29.25" customHeight="1">
      <c r="A8" s="87"/>
      <c r="B8" s="575" t="s">
        <v>14</v>
      </c>
      <c r="C8" s="575"/>
      <c r="D8" s="575"/>
      <c r="E8" s="575"/>
      <c r="F8" s="575"/>
      <c r="G8" s="88"/>
      <c r="H8" s="194"/>
      <c r="I8" s="195"/>
    </row>
    <row r="9" spans="1:9" ht="63.75" customHeight="1">
      <c r="A9" s="87"/>
      <c r="B9" s="576" t="s">
        <v>215</v>
      </c>
      <c r="C9" s="576"/>
      <c r="D9" s="576"/>
      <c r="E9" s="576"/>
      <c r="F9" s="576"/>
      <c r="G9" s="88"/>
      <c r="H9" s="11"/>
      <c r="I9" s="12"/>
    </row>
    <row r="10" spans="1:9" ht="27.75" customHeight="1">
      <c r="A10" s="87"/>
      <c r="B10" s="575" t="s">
        <v>66</v>
      </c>
      <c r="C10" s="575"/>
      <c r="D10" s="575"/>
      <c r="E10" s="575"/>
      <c r="F10" s="575"/>
      <c r="G10" s="88"/>
      <c r="H10" s="44"/>
      <c r="I10" s="45"/>
    </row>
    <row r="11" spans="1:9" ht="16.5" customHeight="1">
      <c r="A11" s="138"/>
      <c r="E11" s="56"/>
      <c r="F11" s="49"/>
      <c r="G11" s="49"/>
      <c r="H11" s="44"/>
      <c r="I11" s="121"/>
    </row>
    <row r="12" spans="1:9" ht="328.5" customHeight="1">
      <c r="A12" s="371"/>
      <c r="B12" s="590" t="s">
        <v>274</v>
      </c>
      <c r="C12" s="591"/>
      <c r="D12" s="591"/>
      <c r="E12" s="591"/>
      <c r="F12" s="592"/>
      <c r="G12" s="49"/>
      <c r="H12" s="44"/>
      <c r="I12" s="121"/>
    </row>
    <row r="13" spans="1:9" ht="12" customHeight="1">
      <c r="A13" s="138"/>
      <c r="B13" s="602"/>
      <c r="C13" s="602"/>
      <c r="D13" s="602"/>
      <c r="E13" s="56"/>
      <c r="F13" s="49"/>
      <c r="G13" s="49"/>
      <c r="H13" s="44"/>
      <c r="I13" s="121"/>
    </row>
    <row r="14" spans="1:9" ht="105.75" customHeight="1">
      <c r="A14" s="183"/>
      <c r="B14" s="603" t="s">
        <v>172</v>
      </c>
      <c r="C14" s="603"/>
      <c r="D14" s="603"/>
      <c r="E14" s="365"/>
      <c r="F14" s="184"/>
      <c r="G14" s="137"/>
      <c r="H14" s="44"/>
      <c r="I14" s="135"/>
    </row>
    <row r="15" spans="1:9" ht="78" customHeight="1">
      <c r="A15" s="89"/>
      <c r="B15" s="603" t="s">
        <v>123</v>
      </c>
      <c r="C15" s="603"/>
      <c r="D15" s="603"/>
      <c r="E15" s="365"/>
      <c r="F15" s="49"/>
      <c r="G15" s="49"/>
      <c r="H15" s="44"/>
      <c r="I15" s="177"/>
    </row>
    <row r="16" spans="1:9" ht="15" customHeight="1">
      <c r="A16" s="89"/>
      <c r="B16" s="365"/>
      <c r="C16" s="365"/>
      <c r="D16" s="365"/>
      <c r="E16" s="365"/>
      <c r="F16" s="49"/>
      <c r="G16" s="49"/>
      <c r="H16" s="44"/>
      <c r="I16" s="177"/>
    </row>
    <row r="17" spans="1:9" ht="15" customHeight="1">
      <c r="A17" s="437"/>
      <c r="B17" s="593" t="s">
        <v>330</v>
      </c>
      <c r="C17" s="594"/>
      <c r="D17" s="594"/>
      <c r="E17" s="594"/>
      <c r="F17" s="595"/>
      <c r="G17" s="83"/>
      <c r="H17" s="44"/>
      <c r="I17" s="133"/>
    </row>
    <row r="18" spans="1:9" ht="15" customHeight="1">
      <c r="A18" s="380"/>
      <c r="B18" s="388"/>
      <c r="C18" s="389"/>
      <c r="D18" s="389"/>
      <c r="E18" s="389"/>
      <c r="F18" s="389"/>
      <c r="G18" s="83"/>
      <c r="H18" s="44"/>
      <c r="I18" s="133"/>
    </row>
    <row r="19" spans="1:9" ht="12.75" customHeight="1">
      <c r="A19" s="380"/>
      <c r="B19" s="596" t="s">
        <v>373</v>
      </c>
      <c r="C19" s="597"/>
      <c r="D19" s="597"/>
      <c r="E19" s="597"/>
      <c r="F19" s="597"/>
    </row>
    <row r="20" spans="1:9">
      <c r="A20" s="437"/>
      <c r="B20" s="598" t="s">
        <v>275</v>
      </c>
      <c r="C20" s="598"/>
      <c r="D20" s="598"/>
      <c r="E20" s="598"/>
      <c r="F20" s="599"/>
      <c r="G20" s="57"/>
      <c r="H20" s="44"/>
      <c r="I20" s="133"/>
    </row>
    <row r="21" spans="1:9" ht="14.25" customHeight="1">
      <c r="A21" s="437"/>
      <c r="B21" s="600"/>
      <c r="C21" s="600"/>
      <c r="D21" s="600"/>
      <c r="E21" s="600"/>
      <c r="F21" s="601"/>
      <c r="G21" s="187"/>
      <c r="H21" s="44"/>
      <c r="I21" s="82"/>
    </row>
    <row r="22" spans="1:9" ht="22.5" customHeight="1">
      <c r="A22" s="437"/>
      <c r="B22" s="391" t="s">
        <v>276</v>
      </c>
      <c r="C22" s="390"/>
      <c r="D22" s="582" t="s">
        <v>277</v>
      </c>
      <c r="E22" s="583"/>
      <c r="F22" s="584"/>
      <c r="G22" s="190"/>
      <c r="H22" s="50"/>
      <c r="I22" s="53"/>
    </row>
    <row r="23" spans="1:9" ht="21.75" customHeight="1">
      <c r="A23" s="437"/>
      <c r="B23" s="587" t="s">
        <v>278</v>
      </c>
      <c r="C23" s="390" t="s">
        <v>279</v>
      </c>
      <c r="D23" s="390" t="s">
        <v>280</v>
      </c>
      <c r="E23" s="390" t="s">
        <v>281</v>
      </c>
      <c r="F23" s="390" t="s">
        <v>282</v>
      </c>
      <c r="G23" s="108"/>
      <c r="H23" s="44"/>
      <c r="I23" s="101"/>
    </row>
    <row r="24" spans="1:9" ht="15" customHeight="1">
      <c r="A24" s="437"/>
      <c r="B24" s="588"/>
      <c r="C24" s="390">
        <v>1.1000000000000001</v>
      </c>
      <c r="D24" s="392">
        <v>1.5</v>
      </c>
      <c r="E24" s="392">
        <v>1.4</v>
      </c>
      <c r="F24" s="392">
        <v>1.3</v>
      </c>
      <c r="G24" s="187"/>
      <c r="H24" s="44"/>
      <c r="I24" s="135"/>
    </row>
    <row r="25" spans="1:9" ht="15" customHeight="1">
      <c r="A25" s="437"/>
      <c r="B25" s="588"/>
      <c r="C25" s="390">
        <v>0.7</v>
      </c>
      <c r="D25" s="392">
        <v>1.2</v>
      </c>
      <c r="E25" s="392">
        <v>1.1000000000000001</v>
      </c>
      <c r="F25" s="392">
        <v>1</v>
      </c>
      <c r="G25" s="105"/>
      <c r="H25" s="50"/>
      <c r="I25" s="54"/>
    </row>
    <row r="26" spans="1:9">
      <c r="A26" s="437"/>
      <c r="B26" s="589"/>
      <c r="C26" s="390">
        <v>0.6</v>
      </c>
      <c r="D26" s="392">
        <v>1.1000000000000001</v>
      </c>
      <c r="E26" s="392">
        <v>1</v>
      </c>
      <c r="F26" s="392">
        <v>0.9</v>
      </c>
      <c r="G26" s="105"/>
      <c r="H26" s="50"/>
      <c r="I26" s="54"/>
    </row>
    <row r="27" spans="1:9" ht="26.25" customHeight="1">
      <c r="A27" s="437"/>
      <c r="B27" s="583" t="s">
        <v>283</v>
      </c>
      <c r="C27" s="583"/>
      <c r="D27" s="583"/>
      <c r="E27" s="583"/>
      <c r="F27" s="584"/>
      <c r="G27" s="105"/>
      <c r="H27" s="50"/>
      <c r="I27" s="54"/>
    </row>
    <row r="28" spans="1:9" ht="3.75" customHeight="1">
      <c r="A28" s="437"/>
      <c r="B28" s="585"/>
      <c r="C28" s="585"/>
      <c r="D28" s="585"/>
      <c r="E28" s="585"/>
      <c r="F28" s="586"/>
      <c r="H28" s="44"/>
      <c r="I28" s="135"/>
    </row>
    <row r="29" spans="1:9" ht="24" customHeight="1">
      <c r="A29" s="437"/>
      <c r="B29" s="580" t="s">
        <v>284</v>
      </c>
      <c r="C29" s="580"/>
      <c r="D29" s="580"/>
      <c r="E29" s="580"/>
      <c r="F29" s="581"/>
      <c r="G29" s="108"/>
      <c r="H29" s="108"/>
      <c r="I29" s="135"/>
    </row>
    <row r="30" spans="1:9">
      <c r="A30" s="437"/>
      <c r="B30" s="577" t="s">
        <v>285</v>
      </c>
      <c r="C30" s="578"/>
      <c r="D30" s="578"/>
      <c r="E30" s="579" t="s">
        <v>286</v>
      </c>
      <c r="F30" s="579"/>
      <c r="G30" s="348"/>
      <c r="H30" s="44"/>
      <c r="I30" s="64"/>
    </row>
    <row r="31" spans="1:9">
      <c r="A31" s="437"/>
      <c r="B31" s="577" t="s">
        <v>287</v>
      </c>
      <c r="C31" s="578"/>
      <c r="D31" s="578"/>
      <c r="E31" s="579" t="s">
        <v>288</v>
      </c>
      <c r="F31" s="579"/>
      <c r="G31" s="105"/>
      <c r="H31" s="44"/>
      <c r="I31" s="64"/>
    </row>
    <row r="32" spans="1:9">
      <c r="A32" s="437"/>
      <c r="B32" s="577" t="s">
        <v>289</v>
      </c>
      <c r="C32" s="578"/>
      <c r="D32" s="578"/>
      <c r="E32" s="579" t="s">
        <v>290</v>
      </c>
      <c r="F32" s="579"/>
      <c r="G32" s="338"/>
      <c r="H32" s="338"/>
      <c r="I32" s="64"/>
    </row>
    <row r="33" spans="1:9">
      <c r="A33" s="437"/>
      <c r="B33" s="577" t="s">
        <v>291</v>
      </c>
      <c r="C33" s="578"/>
      <c r="D33" s="578"/>
      <c r="E33" s="579" t="s">
        <v>292</v>
      </c>
      <c r="F33" s="579"/>
      <c r="G33" s="187"/>
      <c r="H33" s="44"/>
      <c r="I33" s="64"/>
    </row>
    <row r="34" spans="1:9">
      <c r="A34" s="437"/>
      <c r="B34" s="577" t="s">
        <v>293</v>
      </c>
      <c r="C34" s="578"/>
      <c r="D34" s="578"/>
      <c r="E34" s="579" t="s">
        <v>294</v>
      </c>
      <c r="F34" s="579"/>
      <c r="G34" s="190"/>
      <c r="H34" s="44"/>
      <c r="I34" s="64"/>
    </row>
    <row r="35" spans="1:9">
      <c r="A35" s="437"/>
      <c r="B35" s="577" t="s">
        <v>295</v>
      </c>
      <c r="C35" s="578"/>
      <c r="D35" s="578"/>
      <c r="E35" s="579" t="s">
        <v>296</v>
      </c>
      <c r="F35" s="579"/>
      <c r="G35" s="108"/>
      <c r="H35" s="44"/>
      <c r="I35" s="64"/>
    </row>
    <row r="36" spans="1:9">
      <c r="A36" s="437"/>
      <c r="B36" s="577" t="s">
        <v>297</v>
      </c>
      <c r="C36" s="578"/>
      <c r="D36" s="578"/>
      <c r="E36" s="579" t="s">
        <v>292</v>
      </c>
      <c r="F36" s="579"/>
      <c r="G36" s="187"/>
      <c r="H36" s="44"/>
      <c r="I36" s="64"/>
    </row>
    <row r="37" spans="1:9">
      <c r="A37" s="437"/>
      <c r="B37" s="577" t="s">
        <v>298</v>
      </c>
      <c r="C37" s="578"/>
      <c r="D37" s="578"/>
      <c r="E37" s="579" t="s">
        <v>299</v>
      </c>
      <c r="F37" s="579"/>
      <c r="G37" s="105"/>
      <c r="H37" s="44"/>
      <c r="I37" s="64"/>
    </row>
    <row r="38" spans="1:9">
      <c r="A38" s="438"/>
      <c r="B38" s="435"/>
      <c r="C38" s="385"/>
      <c r="D38" s="386"/>
      <c r="E38" s="386"/>
      <c r="F38" s="386"/>
      <c r="G38" s="105"/>
      <c r="H38" s="44"/>
      <c r="I38" s="64"/>
    </row>
    <row r="39" spans="1:9" s="373" customFormat="1" ht="15" customHeight="1">
      <c r="A39" s="439"/>
      <c r="B39" s="435" t="s">
        <v>331</v>
      </c>
      <c r="C39" s="385"/>
      <c r="D39" s="386"/>
      <c r="E39" s="386"/>
      <c r="F39" s="386"/>
      <c r="G39" s="372"/>
      <c r="H39" s="213"/>
      <c r="I39" s="62"/>
    </row>
    <row r="40" spans="1:9">
      <c r="A40" s="440"/>
      <c r="B40" s="436"/>
      <c r="C40" s="393"/>
      <c r="D40" s="393"/>
      <c r="E40" s="393"/>
      <c r="F40" s="393"/>
      <c r="G40" s="348"/>
      <c r="H40" s="44"/>
      <c r="I40" s="64"/>
    </row>
    <row r="41" spans="1:9">
      <c r="A41" s="438"/>
      <c r="B41" s="604" t="s">
        <v>300</v>
      </c>
      <c r="C41" s="605"/>
      <c r="D41" s="605"/>
      <c r="E41" s="605"/>
      <c r="F41" s="605"/>
      <c r="G41" s="105"/>
      <c r="H41" s="105"/>
      <c r="I41" s="64"/>
    </row>
    <row r="42" spans="1:9">
      <c r="A42" s="441"/>
      <c r="B42" s="606"/>
      <c r="C42" s="607"/>
      <c r="D42" s="607"/>
      <c r="E42" s="607"/>
      <c r="F42" s="607"/>
      <c r="G42" s="348"/>
      <c r="H42" s="44"/>
      <c r="I42" s="54"/>
    </row>
    <row r="43" spans="1:9" ht="24">
      <c r="A43" s="438"/>
      <c r="B43" s="391" t="s">
        <v>276</v>
      </c>
      <c r="C43" s="390"/>
      <c r="D43" s="608" t="s">
        <v>301</v>
      </c>
      <c r="E43" s="609"/>
      <c r="F43" s="609"/>
      <c r="G43" s="57"/>
      <c r="H43" s="213"/>
      <c r="I43" s="214"/>
    </row>
    <row r="44" spans="1:9" ht="48">
      <c r="A44" s="438"/>
      <c r="B44" s="584" t="s">
        <v>302</v>
      </c>
      <c r="C44" s="390" t="s">
        <v>279</v>
      </c>
      <c r="D44" s="390" t="s">
        <v>303</v>
      </c>
      <c r="E44" s="390" t="s">
        <v>281</v>
      </c>
      <c r="F44" s="390" t="s">
        <v>282</v>
      </c>
      <c r="G44" s="105"/>
      <c r="H44" s="117"/>
      <c r="I44" s="117"/>
    </row>
    <row r="45" spans="1:9">
      <c r="A45" s="442"/>
      <c r="B45" s="584"/>
      <c r="C45" s="390">
        <v>1.1000000000000001</v>
      </c>
      <c r="D45" s="392">
        <v>1.4</v>
      </c>
      <c r="E45" s="392">
        <v>1.3</v>
      </c>
      <c r="F45" s="392">
        <v>1.3</v>
      </c>
      <c r="G45" s="190"/>
      <c r="H45" s="217"/>
      <c r="I45" s="218"/>
    </row>
    <row r="46" spans="1:9">
      <c r="A46" s="441"/>
      <c r="B46" s="584"/>
      <c r="C46" s="390">
        <v>0.7</v>
      </c>
      <c r="D46" s="392">
        <v>1</v>
      </c>
      <c r="E46" s="392">
        <v>0.9</v>
      </c>
      <c r="F46" s="392">
        <v>0.9</v>
      </c>
      <c r="G46" s="108"/>
      <c r="H46" s="223"/>
      <c r="I46" s="223"/>
    </row>
    <row r="47" spans="1:9">
      <c r="A47" s="440"/>
      <c r="B47" s="584"/>
      <c r="C47" s="390">
        <v>0.6</v>
      </c>
      <c r="D47" s="392">
        <v>0.9</v>
      </c>
      <c r="E47" s="392">
        <v>0.8</v>
      </c>
      <c r="F47" s="392">
        <v>0.8</v>
      </c>
      <c r="G47" s="187"/>
      <c r="H47" s="125"/>
      <c r="I47" s="125"/>
    </row>
    <row r="48" spans="1:9" ht="28.5" customHeight="1">
      <c r="A48" s="438"/>
      <c r="B48" s="584" t="s">
        <v>304</v>
      </c>
      <c r="C48" s="609"/>
      <c r="D48" s="609"/>
      <c r="E48" s="609"/>
      <c r="F48" s="609"/>
      <c r="G48" s="105"/>
      <c r="H48" s="348"/>
    </row>
    <row r="49" spans="1:8" ht="3" customHeight="1">
      <c r="A49" s="438"/>
      <c r="B49" s="586"/>
      <c r="C49" s="607"/>
      <c r="D49" s="607"/>
      <c r="E49" s="607"/>
      <c r="F49" s="607"/>
      <c r="G49" s="105"/>
      <c r="H49" s="348"/>
    </row>
    <row r="50" spans="1:8" ht="22.5" customHeight="1">
      <c r="A50" s="440"/>
      <c r="B50" s="610" t="s">
        <v>305</v>
      </c>
      <c r="C50" s="611"/>
      <c r="D50" s="611"/>
      <c r="E50" s="611"/>
      <c r="F50" s="611"/>
      <c r="G50" s="187"/>
      <c r="H50" s="348"/>
    </row>
    <row r="51" spans="1:8">
      <c r="A51" s="440"/>
      <c r="B51" s="610" t="s">
        <v>285</v>
      </c>
      <c r="C51" s="611"/>
      <c r="D51" s="611"/>
      <c r="E51" s="612" t="s">
        <v>306</v>
      </c>
      <c r="F51" s="612"/>
      <c r="G51" s="108"/>
      <c r="H51" s="108"/>
    </row>
    <row r="52" spans="1:8">
      <c r="A52" s="440"/>
      <c r="B52" s="610" t="s">
        <v>287</v>
      </c>
      <c r="C52" s="611"/>
      <c r="D52" s="611"/>
      <c r="E52" s="612" t="s">
        <v>288</v>
      </c>
      <c r="F52" s="612"/>
      <c r="G52" s="108"/>
      <c r="H52" s="108"/>
    </row>
    <row r="53" spans="1:8">
      <c r="A53" s="443"/>
      <c r="B53" s="610" t="s">
        <v>289</v>
      </c>
      <c r="C53" s="611"/>
      <c r="D53" s="611"/>
      <c r="E53" s="612" t="s">
        <v>307</v>
      </c>
      <c r="F53" s="612"/>
      <c r="G53" s="108"/>
      <c r="H53" s="108"/>
    </row>
    <row r="54" spans="1:8" ht="14.25" customHeight="1">
      <c r="A54" s="440"/>
      <c r="B54" s="610" t="s">
        <v>308</v>
      </c>
      <c r="C54" s="611"/>
      <c r="D54" s="611"/>
      <c r="E54" s="612" t="s">
        <v>309</v>
      </c>
      <c r="F54" s="612"/>
      <c r="G54" s="108"/>
      <c r="H54" s="108"/>
    </row>
    <row r="55" spans="1:8" ht="14.25" customHeight="1">
      <c r="A55" s="440"/>
      <c r="B55" s="610" t="s">
        <v>310</v>
      </c>
      <c r="C55" s="611"/>
      <c r="D55" s="611"/>
      <c r="E55" s="612" t="s">
        <v>311</v>
      </c>
      <c r="F55" s="612"/>
      <c r="G55" s="108"/>
      <c r="H55" s="108"/>
    </row>
    <row r="56" spans="1:8">
      <c r="A56" s="440"/>
      <c r="B56" s="610" t="s">
        <v>312</v>
      </c>
      <c r="C56" s="611"/>
      <c r="D56" s="611"/>
      <c r="E56" s="612" t="s">
        <v>313</v>
      </c>
      <c r="F56" s="612"/>
      <c r="G56" s="108"/>
      <c r="H56" s="108"/>
    </row>
    <row r="57" spans="1:8">
      <c r="A57" s="440"/>
      <c r="B57" s="610" t="s">
        <v>314</v>
      </c>
      <c r="C57" s="611"/>
      <c r="D57" s="611"/>
      <c r="E57" s="612" t="s">
        <v>315</v>
      </c>
      <c r="F57" s="612"/>
      <c r="G57" s="108"/>
      <c r="H57" s="108"/>
    </row>
    <row r="58" spans="1:8">
      <c r="A58" s="185"/>
      <c r="B58" s="369"/>
      <c r="C58" s="369"/>
      <c r="D58" s="369"/>
      <c r="E58" s="387"/>
      <c r="F58" s="387"/>
      <c r="G58" s="108"/>
      <c r="H58" s="108"/>
    </row>
    <row r="59" spans="1:8">
      <c r="A59" s="185"/>
      <c r="B59" s="291"/>
      <c r="C59" s="104"/>
      <c r="D59" s="105"/>
      <c r="E59" s="105"/>
      <c r="F59" s="108"/>
      <c r="G59" s="108"/>
      <c r="H59" s="108"/>
    </row>
    <row r="60" spans="1:8" ht="26.25" customHeight="1">
      <c r="A60" s="451"/>
      <c r="B60" s="452"/>
      <c r="C60" s="427"/>
      <c r="D60" s="401" t="s">
        <v>380</v>
      </c>
      <c r="E60" s="401" t="s">
        <v>381</v>
      </c>
      <c r="F60" s="402" t="s">
        <v>223</v>
      </c>
      <c r="G60" s="402" t="s">
        <v>382</v>
      </c>
      <c r="H60" s="403" t="s">
        <v>383</v>
      </c>
    </row>
    <row r="61" spans="1:8">
      <c r="A61" s="113"/>
      <c r="B61" s="102"/>
      <c r="C61" s="104"/>
      <c r="D61" s="105"/>
      <c r="E61" s="105"/>
      <c r="F61" s="506"/>
      <c r="G61" s="105"/>
      <c r="H61" s="348"/>
    </row>
    <row r="62" spans="1:8">
      <c r="A62" s="504" t="s">
        <v>1</v>
      </c>
      <c r="B62" s="505" t="s">
        <v>371</v>
      </c>
      <c r="C62" s="425"/>
      <c r="D62" s="425"/>
      <c r="E62" s="425"/>
      <c r="F62" s="532"/>
      <c r="G62" s="425"/>
      <c r="H62" s="504"/>
    </row>
    <row r="63" spans="1:8" ht="159.75" customHeight="1">
      <c r="A63" s="114"/>
      <c r="B63" s="290" t="s">
        <v>368</v>
      </c>
      <c r="C63" s="107"/>
      <c r="D63" s="108"/>
      <c r="E63" s="108"/>
      <c r="F63" s="533"/>
      <c r="G63" s="108"/>
    </row>
    <row r="64" spans="1:8" ht="74.25" customHeight="1">
      <c r="A64" s="114"/>
      <c r="B64" s="290" t="s">
        <v>360</v>
      </c>
      <c r="C64" s="107"/>
      <c r="D64" s="108"/>
      <c r="E64" s="108"/>
      <c r="F64" s="533"/>
      <c r="G64" s="108"/>
    </row>
    <row r="65" spans="1:8" ht="104.25" customHeight="1">
      <c r="A65" s="114"/>
      <c r="B65" s="290" t="s">
        <v>361</v>
      </c>
      <c r="C65" s="107"/>
      <c r="D65" s="108"/>
      <c r="E65" s="108"/>
      <c r="F65" s="533"/>
      <c r="G65" s="108"/>
    </row>
    <row r="66" spans="1:8" ht="86.25" customHeight="1">
      <c r="A66" s="185"/>
      <c r="B66" s="289" t="s">
        <v>345</v>
      </c>
      <c r="C66" s="186"/>
      <c r="D66" s="103"/>
      <c r="E66" s="103"/>
      <c r="F66" s="534"/>
      <c r="G66" s="187"/>
    </row>
    <row r="67" spans="1:8" ht="37.5" customHeight="1">
      <c r="A67" s="113"/>
      <c r="B67" s="289" t="s">
        <v>316</v>
      </c>
      <c r="C67" s="104"/>
      <c r="D67" s="105"/>
      <c r="E67" s="105"/>
      <c r="F67" s="533"/>
      <c r="G67" s="105"/>
    </row>
    <row r="68" spans="1:8" ht="101.25" customHeight="1">
      <c r="A68" s="185"/>
      <c r="B68" s="291" t="s">
        <v>317</v>
      </c>
      <c r="C68" s="187"/>
      <c r="D68" s="103"/>
      <c r="E68" s="103"/>
      <c r="F68" s="534"/>
      <c r="G68" s="187"/>
    </row>
    <row r="69" spans="1:8" ht="138" customHeight="1">
      <c r="A69" s="185"/>
      <c r="B69" s="291" t="s">
        <v>359</v>
      </c>
      <c r="C69" s="187"/>
      <c r="D69" s="103"/>
      <c r="E69" s="103"/>
      <c r="F69" s="534"/>
      <c r="G69" s="187"/>
    </row>
    <row r="70" spans="1:8" ht="121.5" customHeight="1">
      <c r="A70" s="114"/>
      <c r="B70" s="290" t="s">
        <v>318</v>
      </c>
      <c r="C70" s="107"/>
      <c r="D70" s="108"/>
      <c r="E70" s="108"/>
      <c r="F70" s="533"/>
      <c r="G70" s="108"/>
    </row>
    <row r="71" spans="1:8" ht="24">
      <c r="A71" s="185"/>
      <c r="B71" s="291" t="s">
        <v>319</v>
      </c>
      <c r="C71" s="187"/>
      <c r="D71" s="103"/>
      <c r="E71" s="103"/>
      <c r="F71" s="534"/>
      <c r="G71" s="187"/>
    </row>
    <row r="72" spans="1:8" ht="36.75" customHeight="1">
      <c r="A72" s="113"/>
      <c r="B72" s="102" t="s">
        <v>320</v>
      </c>
      <c r="C72" s="57"/>
      <c r="D72" s="57"/>
      <c r="E72" s="57"/>
      <c r="F72" s="535"/>
      <c r="G72" s="57"/>
    </row>
    <row r="73" spans="1:8" ht="60">
      <c r="A73" s="302"/>
      <c r="B73" s="370" t="s">
        <v>321</v>
      </c>
      <c r="C73" s="376" t="s">
        <v>6</v>
      </c>
      <c r="D73" s="376">
        <v>81</v>
      </c>
      <c r="E73" s="376">
        <v>0</v>
      </c>
      <c r="F73" s="536"/>
      <c r="G73" s="376">
        <f>D73*F73</f>
        <v>0</v>
      </c>
      <c r="H73" s="376">
        <f>E73*F73</f>
        <v>0</v>
      </c>
    </row>
    <row r="74" spans="1:8">
      <c r="A74" s="113"/>
      <c r="B74" s="102"/>
      <c r="C74" s="57"/>
      <c r="D74" s="57"/>
      <c r="E74" s="57"/>
      <c r="F74" s="535"/>
      <c r="G74" s="57"/>
    </row>
    <row r="75" spans="1:8" ht="18" customHeight="1">
      <c r="A75" s="377" t="s">
        <v>2</v>
      </c>
      <c r="B75" s="378" t="s">
        <v>370</v>
      </c>
      <c r="C75" s="379"/>
      <c r="D75" s="379"/>
      <c r="E75" s="379"/>
      <c r="F75" s="555"/>
      <c r="G75" s="379"/>
      <c r="H75" s="379"/>
    </row>
    <row r="76" spans="1:8" ht="124.5" customHeight="1">
      <c r="B76" s="291" t="s">
        <v>369</v>
      </c>
      <c r="C76" s="104"/>
      <c r="D76" s="105"/>
      <c r="E76" s="105"/>
      <c r="F76" s="533"/>
      <c r="G76" s="108"/>
      <c r="H76" s="108"/>
    </row>
    <row r="77" spans="1:8" ht="132" customHeight="1">
      <c r="B77" s="374" t="s">
        <v>322</v>
      </c>
      <c r="C77" s="348"/>
      <c r="D77" s="348"/>
      <c r="E77" s="348"/>
      <c r="F77" s="532"/>
      <c r="G77" s="348"/>
      <c r="H77" s="348"/>
    </row>
    <row r="78" spans="1:8" ht="36">
      <c r="A78" s="113"/>
      <c r="B78" s="102" t="s">
        <v>316</v>
      </c>
      <c r="C78" s="57"/>
      <c r="D78" s="57"/>
      <c r="E78" s="57"/>
      <c r="F78" s="535"/>
      <c r="G78" s="57"/>
    </row>
    <row r="79" spans="1:8" ht="80.25" customHeight="1">
      <c r="A79" s="113"/>
      <c r="B79" s="289" t="s">
        <v>323</v>
      </c>
      <c r="C79" s="104"/>
      <c r="D79" s="105"/>
      <c r="E79" s="105"/>
      <c r="F79" s="533"/>
      <c r="G79" s="105"/>
    </row>
    <row r="80" spans="1:8" ht="112.5" customHeight="1">
      <c r="A80" s="188"/>
      <c r="B80" s="290" t="s">
        <v>324</v>
      </c>
      <c r="C80" s="189"/>
      <c r="D80" s="106"/>
      <c r="E80" s="106"/>
      <c r="F80" s="534"/>
      <c r="G80" s="190"/>
    </row>
    <row r="81" spans="1:8" ht="150.75" customHeight="1">
      <c r="A81" s="114"/>
      <c r="B81" s="290" t="s">
        <v>325</v>
      </c>
      <c r="C81" s="107"/>
      <c r="D81" s="108"/>
      <c r="E81" s="108"/>
      <c r="F81" s="533"/>
      <c r="G81" s="108"/>
    </row>
    <row r="82" spans="1:8" ht="24">
      <c r="A82" s="185"/>
      <c r="B82" s="289" t="s">
        <v>319</v>
      </c>
      <c r="C82" s="186"/>
      <c r="D82" s="103"/>
      <c r="E82" s="103"/>
      <c r="F82" s="534"/>
      <c r="G82" s="187"/>
    </row>
    <row r="83" spans="1:8" ht="75" customHeight="1">
      <c r="A83" s="113"/>
      <c r="B83" s="289" t="s">
        <v>326</v>
      </c>
      <c r="C83" s="104"/>
      <c r="D83" s="105"/>
      <c r="E83" s="105"/>
      <c r="F83" s="533"/>
      <c r="G83" s="105"/>
    </row>
    <row r="84" spans="1:8" ht="62.25" customHeight="1">
      <c r="A84" s="375"/>
      <c r="B84" s="293" t="s">
        <v>321</v>
      </c>
      <c r="C84" s="376" t="s">
        <v>6</v>
      </c>
      <c r="D84" s="376">
        <v>111</v>
      </c>
      <c r="E84" s="376">
        <v>0</v>
      </c>
      <c r="F84" s="536"/>
      <c r="G84" s="376">
        <f>D84*F84</f>
        <v>0</v>
      </c>
      <c r="H84" s="376">
        <f>E84*F84</f>
        <v>0</v>
      </c>
    </row>
    <row r="85" spans="1:8">
      <c r="A85" s="185"/>
      <c r="B85" s="291"/>
      <c r="C85" s="187"/>
      <c r="D85" s="103"/>
      <c r="E85" s="103"/>
      <c r="F85" s="534"/>
      <c r="G85" s="187"/>
    </row>
    <row r="86" spans="1:8" ht="25.5">
      <c r="A86" s="377" t="s">
        <v>3</v>
      </c>
      <c r="B86" s="378" t="s">
        <v>332</v>
      </c>
      <c r="C86" s="379"/>
      <c r="D86" s="379"/>
      <c r="E86" s="379"/>
      <c r="F86" s="555"/>
      <c r="G86" s="379"/>
      <c r="H86" s="379"/>
    </row>
    <row r="87" spans="1:8">
      <c r="A87" s="185"/>
      <c r="B87" s="291"/>
      <c r="C87" s="187"/>
      <c r="D87" s="103"/>
      <c r="E87" s="103"/>
      <c r="F87" s="534"/>
      <c r="G87" s="187"/>
    </row>
    <row r="88" spans="1:8" ht="99.75" customHeight="1">
      <c r="A88" s="185"/>
      <c r="B88" s="291" t="s">
        <v>327</v>
      </c>
      <c r="C88" s="187"/>
      <c r="D88" s="103"/>
      <c r="E88" s="103"/>
      <c r="F88" s="534"/>
      <c r="G88" s="187"/>
    </row>
    <row r="89" spans="1:8" ht="156">
      <c r="A89" s="185"/>
      <c r="B89" s="291" t="s">
        <v>328</v>
      </c>
      <c r="C89" s="187"/>
      <c r="D89" s="103"/>
      <c r="E89" s="103"/>
      <c r="F89" s="534"/>
      <c r="G89" s="187"/>
    </row>
    <row r="90" spans="1:8">
      <c r="A90" s="185"/>
      <c r="B90" s="291" t="s">
        <v>333</v>
      </c>
      <c r="C90" s="187"/>
      <c r="D90" s="103"/>
      <c r="E90" s="103"/>
      <c r="F90" s="534"/>
      <c r="G90" s="187"/>
    </row>
    <row r="91" spans="1:8">
      <c r="A91" s="185"/>
      <c r="B91" s="291" t="s">
        <v>334</v>
      </c>
      <c r="C91" s="187"/>
      <c r="D91" s="103"/>
      <c r="E91" s="103"/>
      <c r="F91" s="534"/>
      <c r="G91" s="187"/>
    </row>
    <row r="92" spans="1:8">
      <c r="A92" s="185"/>
      <c r="B92" s="291" t="s">
        <v>335</v>
      </c>
      <c r="C92" s="187"/>
      <c r="D92" s="103"/>
      <c r="E92" s="103"/>
      <c r="F92" s="534"/>
      <c r="G92" s="187"/>
    </row>
    <row r="93" spans="1:8">
      <c r="A93" s="185"/>
      <c r="B93" s="291" t="s">
        <v>336</v>
      </c>
      <c r="C93" s="187"/>
      <c r="D93" s="103"/>
      <c r="E93" s="103"/>
      <c r="F93" s="534"/>
      <c r="G93" s="187"/>
    </row>
    <row r="94" spans="1:8">
      <c r="A94" s="185"/>
      <c r="B94" s="291" t="s">
        <v>337</v>
      </c>
      <c r="C94" s="187"/>
      <c r="D94" s="103"/>
      <c r="E94" s="103"/>
      <c r="F94" s="534"/>
      <c r="G94" s="187"/>
    </row>
    <row r="95" spans="1:8">
      <c r="A95" s="185"/>
      <c r="B95" s="291" t="s">
        <v>338</v>
      </c>
      <c r="C95" s="187"/>
      <c r="D95" s="103"/>
      <c r="E95" s="103"/>
      <c r="F95" s="534"/>
      <c r="G95" s="187"/>
    </row>
    <row r="96" spans="1:8" ht="24">
      <c r="A96" s="185"/>
      <c r="B96" s="291" t="s">
        <v>339</v>
      </c>
      <c r="C96" s="187"/>
      <c r="D96" s="103"/>
      <c r="E96" s="103"/>
      <c r="F96" s="534"/>
      <c r="G96" s="187"/>
    </row>
    <row r="97" spans="1:8">
      <c r="A97" s="185"/>
      <c r="B97" s="291" t="s">
        <v>340</v>
      </c>
      <c r="C97" s="187"/>
      <c r="D97" s="103"/>
      <c r="E97" s="103"/>
      <c r="F97" s="534"/>
      <c r="G97" s="187"/>
    </row>
    <row r="98" spans="1:8">
      <c r="F98" s="532"/>
    </row>
    <row r="99" spans="1:8">
      <c r="A99" s="185"/>
      <c r="B99" s="291" t="s">
        <v>341</v>
      </c>
      <c r="C99" s="187"/>
      <c r="D99" s="103"/>
      <c r="E99" s="103"/>
      <c r="F99" s="534"/>
      <c r="G99" s="187"/>
    </row>
    <row r="100" spans="1:8">
      <c r="A100" s="185"/>
      <c r="B100" s="291" t="s">
        <v>342</v>
      </c>
      <c r="C100" s="187"/>
      <c r="D100" s="103"/>
      <c r="E100" s="103"/>
      <c r="F100" s="534"/>
      <c r="G100" s="187"/>
    </row>
    <row r="101" spans="1:8">
      <c r="A101" s="185"/>
      <c r="B101" s="291" t="s">
        <v>343</v>
      </c>
      <c r="C101" s="187"/>
      <c r="D101" s="103"/>
      <c r="E101" s="103"/>
      <c r="F101" s="534"/>
      <c r="G101" s="187"/>
    </row>
    <row r="102" spans="1:8" ht="99" customHeight="1">
      <c r="A102" s="185"/>
      <c r="B102" s="291" t="s">
        <v>344</v>
      </c>
      <c r="C102" s="187"/>
      <c r="D102" s="103"/>
      <c r="E102" s="103"/>
      <c r="F102" s="534"/>
      <c r="G102" s="187"/>
    </row>
    <row r="103" spans="1:8" ht="14.25" customHeight="1">
      <c r="A103" s="185"/>
      <c r="B103" s="291" t="s">
        <v>329</v>
      </c>
      <c r="C103" s="187"/>
      <c r="D103" s="103"/>
      <c r="E103" s="103"/>
      <c r="F103" s="534"/>
      <c r="G103" s="187"/>
    </row>
    <row r="104" spans="1:8" ht="246.75" customHeight="1">
      <c r="A104" s="185"/>
      <c r="B104" s="384" t="s">
        <v>384</v>
      </c>
      <c r="C104" s="294"/>
      <c r="D104" s="381"/>
      <c r="E104" s="381"/>
      <c r="F104" s="537"/>
      <c r="G104" s="381"/>
      <c r="H104" s="381"/>
    </row>
    <row r="105" spans="1:8">
      <c r="A105" s="185"/>
      <c r="B105" s="102"/>
      <c r="C105" s="187"/>
      <c r="D105" s="103"/>
      <c r="E105" s="103"/>
      <c r="F105" s="534"/>
      <c r="G105" s="187"/>
    </row>
    <row r="106" spans="1:8">
      <c r="A106" s="377" t="s">
        <v>15</v>
      </c>
      <c r="B106" s="378" t="s">
        <v>363</v>
      </c>
      <c r="C106" s="379"/>
      <c r="D106" s="379"/>
      <c r="E106" s="379"/>
      <c r="F106" s="555"/>
      <c r="G106" s="379"/>
      <c r="H106" s="379"/>
    </row>
    <row r="107" spans="1:8" ht="167.25" customHeight="1">
      <c r="A107" s="113"/>
      <c r="B107" s="366" t="s">
        <v>366</v>
      </c>
      <c r="C107" s="57"/>
      <c r="D107" s="57"/>
      <c r="E107" s="57"/>
      <c r="F107" s="535"/>
      <c r="G107" s="57"/>
    </row>
    <row r="108" spans="1:8" ht="36">
      <c r="A108" s="383"/>
      <c r="B108" s="102" t="s">
        <v>346</v>
      </c>
      <c r="C108" s="57"/>
      <c r="D108" s="57"/>
      <c r="E108" s="57"/>
      <c r="F108" s="535"/>
      <c r="G108" s="57"/>
    </row>
    <row r="109" spans="1:8" ht="36">
      <c r="A109" s="383"/>
      <c r="B109" s="102" t="s">
        <v>316</v>
      </c>
      <c r="C109" s="57"/>
      <c r="D109" s="57"/>
      <c r="E109" s="57"/>
      <c r="F109" s="535"/>
      <c r="G109" s="57"/>
    </row>
    <row r="110" spans="1:8" ht="72">
      <c r="A110" s="113"/>
      <c r="B110" s="102" t="s">
        <v>347</v>
      </c>
      <c r="C110" s="57"/>
      <c r="D110" s="57"/>
      <c r="E110" s="57"/>
      <c r="F110" s="535"/>
      <c r="G110" s="57"/>
    </row>
    <row r="111" spans="1:8" ht="24">
      <c r="A111" s="113"/>
      <c r="B111" s="102" t="s">
        <v>348</v>
      </c>
      <c r="C111" s="57"/>
      <c r="D111" s="57"/>
      <c r="E111" s="57"/>
      <c r="F111" s="535"/>
      <c r="G111" s="57"/>
    </row>
    <row r="112" spans="1:8" ht="24">
      <c r="A112" s="113"/>
      <c r="B112" s="102" t="s">
        <v>319</v>
      </c>
      <c r="C112" s="57"/>
      <c r="D112" s="57"/>
      <c r="E112" s="57"/>
      <c r="F112" s="535"/>
      <c r="G112" s="57"/>
    </row>
    <row r="113" spans="1:8" ht="36">
      <c r="A113" s="113"/>
      <c r="B113" s="102" t="s">
        <v>349</v>
      </c>
      <c r="C113" s="57"/>
      <c r="D113" s="57"/>
      <c r="E113" s="57"/>
      <c r="F113" s="535"/>
      <c r="G113" s="57"/>
    </row>
    <row r="114" spans="1:8" ht="132.75" customHeight="1">
      <c r="A114" s="302"/>
      <c r="B114" s="370" t="s">
        <v>364</v>
      </c>
      <c r="C114" s="376" t="s">
        <v>8</v>
      </c>
      <c r="D114" s="376">
        <v>1</v>
      </c>
      <c r="E114" s="376">
        <v>0</v>
      </c>
      <c r="F114" s="536"/>
      <c r="G114" s="376">
        <f>D114*F114</f>
        <v>0</v>
      </c>
      <c r="H114" s="376">
        <f>E114*F114</f>
        <v>0</v>
      </c>
    </row>
    <row r="115" spans="1:8">
      <c r="A115" s="113"/>
      <c r="B115" s="102"/>
      <c r="C115" s="57"/>
      <c r="D115" s="57"/>
      <c r="E115" s="57"/>
      <c r="F115" s="535"/>
      <c r="G115" s="57"/>
    </row>
    <row r="116" spans="1:8">
      <c r="A116" s="377" t="s">
        <v>24</v>
      </c>
      <c r="B116" s="378" t="s">
        <v>362</v>
      </c>
      <c r="C116" s="379"/>
      <c r="D116" s="379"/>
      <c r="E116" s="379"/>
      <c r="F116" s="555"/>
      <c r="G116" s="379"/>
      <c r="H116" s="379"/>
    </row>
    <row r="117" spans="1:8" ht="156" customHeight="1">
      <c r="A117" s="113"/>
      <c r="B117" s="289" t="s">
        <v>367</v>
      </c>
      <c r="C117" s="57"/>
      <c r="D117" s="57"/>
      <c r="E117" s="57"/>
      <c r="F117" s="535"/>
      <c r="G117" s="57"/>
    </row>
    <row r="118" spans="1:8" ht="24">
      <c r="A118" s="113"/>
      <c r="B118" s="289" t="s">
        <v>350</v>
      </c>
      <c r="C118" s="57"/>
      <c r="D118" s="57"/>
      <c r="E118" s="57"/>
      <c r="F118" s="535"/>
      <c r="G118" s="57"/>
    </row>
    <row r="119" spans="1:8" ht="36">
      <c r="A119" s="113"/>
      <c r="B119" s="102" t="s">
        <v>316</v>
      </c>
      <c r="C119" s="57"/>
      <c r="D119" s="57"/>
      <c r="E119" s="57"/>
      <c r="F119" s="535"/>
      <c r="G119" s="57"/>
    </row>
    <row r="120" spans="1:8" ht="48">
      <c r="A120" s="113"/>
      <c r="B120" s="102" t="s">
        <v>351</v>
      </c>
      <c r="C120" s="57"/>
      <c r="D120" s="57"/>
      <c r="E120" s="57"/>
      <c r="F120" s="535"/>
      <c r="G120" s="57"/>
    </row>
    <row r="121" spans="1:8" ht="24">
      <c r="A121" s="113"/>
      <c r="B121" s="102" t="s">
        <v>348</v>
      </c>
      <c r="C121" s="57"/>
      <c r="D121" s="57"/>
      <c r="E121" s="57"/>
      <c r="F121" s="535"/>
      <c r="G121" s="57"/>
    </row>
    <row r="122" spans="1:8" ht="24">
      <c r="A122" s="113"/>
      <c r="B122" s="102" t="s">
        <v>319</v>
      </c>
      <c r="C122" s="57"/>
      <c r="D122" s="57"/>
      <c r="E122" s="57"/>
      <c r="F122" s="535"/>
      <c r="G122" s="57"/>
    </row>
    <row r="123" spans="1:8" ht="36">
      <c r="A123" s="113"/>
      <c r="B123" s="102" t="s">
        <v>349</v>
      </c>
      <c r="C123" s="57"/>
      <c r="D123" s="57"/>
      <c r="E123" s="57"/>
      <c r="F123" s="535"/>
      <c r="G123" s="57"/>
    </row>
    <row r="124" spans="1:8" ht="149.25" customHeight="1">
      <c r="A124" s="302"/>
      <c r="B124" s="370" t="s">
        <v>365</v>
      </c>
      <c r="C124" s="376" t="s">
        <v>8</v>
      </c>
      <c r="D124" s="376">
        <v>1</v>
      </c>
      <c r="E124" s="376">
        <v>0</v>
      </c>
      <c r="F124" s="536"/>
      <c r="G124" s="376">
        <f>D124*F124</f>
        <v>0</v>
      </c>
      <c r="H124" s="376">
        <f>E124*F124</f>
        <v>0</v>
      </c>
    </row>
    <row r="125" spans="1:8">
      <c r="A125" s="113"/>
      <c r="B125" s="102"/>
      <c r="C125" s="57"/>
      <c r="D125" s="57"/>
      <c r="E125" s="57"/>
      <c r="F125" s="535"/>
      <c r="G125" s="57"/>
    </row>
    <row r="126" spans="1:8">
      <c r="C126" s="104"/>
      <c r="D126" s="105"/>
      <c r="E126" s="105"/>
      <c r="F126" s="533"/>
    </row>
    <row r="127" spans="1:8" ht="18" customHeight="1">
      <c r="A127" s="379"/>
      <c r="B127" s="556" t="s">
        <v>184</v>
      </c>
      <c r="C127" s="557"/>
      <c r="D127" s="558"/>
      <c r="E127" s="558"/>
      <c r="F127" s="559"/>
      <c r="G127" s="379"/>
      <c r="H127" s="379"/>
    </row>
    <row r="128" spans="1:8">
      <c r="C128" s="104"/>
      <c r="D128" s="105"/>
      <c r="E128" s="105"/>
      <c r="F128" s="533"/>
    </row>
    <row r="129" spans="1:8" ht="24">
      <c r="A129" t="s">
        <v>25</v>
      </c>
      <c r="B129" s="288" t="s">
        <v>187</v>
      </c>
      <c r="F129" s="532"/>
    </row>
    <row r="130" spans="1:8" ht="114.75" customHeight="1">
      <c r="A130" s="302"/>
      <c r="B130" s="507" t="s">
        <v>388</v>
      </c>
      <c r="C130" s="296" t="s">
        <v>8</v>
      </c>
      <c r="D130" s="295">
        <v>0</v>
      </c>
      <c r="E130" s="295">
        <v>1</v>
      </c>
      <c r="F130" s="538"/>
      <c r="G130" s="295">
        <f>D130*F130</f>
        <v>0</v>
      </c>
      <c r="H130" s="295">
        <f>E130*F130</f>
        <v>0</v>
      </c>
    </row>
    <row r="131" spans="1:8">
      <c r="F131" s="532"/>
    </row>
    <row r="132" spans="1:8" ht="24">
      <c r="A132" t="s">
        <v>26</v>
      </c>
      <c r="B132" s="288" t="s">
        <v>186</v>
      </c>
      <c r="F132" s="532"/>
    </row>
    <row r="133" spans="1:8" ht="125.25" customHeight="1">
      <c r="A133" s="302"/>
      <c r="B133" s="333" t="s">
        <v>386</v>
      </c>
      <c r="C133" s="302" t="s">
        <v>8</v>
      </c>
      <c r="D133" s="295">
        <v>1</v>
      </c>
      <c r="E133" s="295"/>
      <c r="F133" s="538"/>
      <c r="G133" s="295">
        <f>D133*F133</f>
        <v>0</v>
      </c>
      <c r="H133" s="295">
        <f>E133*F133</f>
        <v>0</v>
      </c>
    </row>
    <row r="134" spans="1:8">
      <c r="F134" s="532"/>
    </row>
    <row r="135" spans="1:8" ht="24">
      <c r="A135" t="s">
        <v>33</v>
      </c>
      <c r="B135" s="288" t="s">
        <v>188</v>
      </c>
      <c r="F135" s="532"/>
    </row>
    <row r="136" spans="1:8">
      <c r="B136" s="288"/>
      <c r="F136" s="532"/>
    </row>
    <row r="137" spans="1:8" ht="63.75">
      <c r="B137" s="299" t="s">
        <v>216</v>
      </c>
      <c r="F137" s="532"/>
    </row>
    <row r="138" spans="1:8" ht="38.25">
      <c r="A138" s="300"/>
      <c r="B138" s="301" t="s">
        <v>185</v>
      </c>
      <c r="C138" s="296" t="s">
        <v>8</v>
      </c>
      <c r="D138" s="295">
        <v>1</v>
      </c>
      <c r="E138" s="295"/>
      <c r="F138" s="538"/>
      <c r="G138" s="295">
        <f>D138*F138</f>
        <v>0</v>
      </c>
      <c r="H138" s="295">
        <f>E138*F138</f>
        <v>0</v>
      </c>
    </row>
    <row r="139" spans="1:8">
      <c r="F139" s="539"/>
    </row>
    <row r="140" spans="1:8" ht="15" customHeight="1">
      <c r="A140" s="309"/>
      <c r="B140" s="309" t="s">
        <v>387</v>
      </c>
      <c r="C140" s="309" t="s">
        <v>8</v>
      </c>
      <c r="D140" s="434">
        <v>0</v>
      </c>
      <c r="E140" s="434">
        <v>3</v>
      </c>
      <c r="F140" s="538"/>
      <c r="G140" s="434">
        <f>D140*F140</f>
        <v>0</v>
      </c>
      <c r="H140" s="434">
        <f>E140*F140</f>
        <v>0</v>
      </c>
    </row>
    <row r="141" spans="1:8">
      <c r="F141" s="220"/>
    </row>
    <row r="142" spans="1:8" ht="17.25" customHeight="1" thickBot="1">
      <c r="A142" s="418"/>
      <c r="B142" s="419" t="s">
        <v>189</v>
      </c>
      <c r="C142" s="419"/>
      <c r="D142" s="420"/>
      <c r="E142" s="421"/>
      <c r="F142" s="421"/>
      <c r="G142" s="421">
        <f>SUM(G63:G141)</f>
        <v>0</v>
      </c>
      <c r="H142" s="421">
        <f>SUM(H63:H141)</f>
        <v>0</v>
      </c>
    </row>
    <row r="143" spans="1:8">
      <c r="F143" s="220"/>
    </row>
    <row r="144" spans="1:8">
      <c r="F144" s="220"/>
    </row>
    <row r="145" spans="6:6">
      <c r="F145" s="220"/>
    </row>
    <row r="146" spans="6:6">
      <c r="F146" s="220"/>
    </row>
    <row r="147" spans="6:6">
      <c r="F147" s="220"/>
    </row>
    <row r="148" spans="6:6">
      <c r="F148" s="220"/>
    </row>
    <row r="149" spans="6:6">
      <c r="F149" s="220"/>
    </row>
    <row r="150" spans="6:6">
      <c r="F150" s="220"/>
    </row>
    <row r="151" spans="6:6">
      <c r="F151" s="220"/>
    </row>
    <row r="152" spans="6:6">
      <c r="F152" s="220"/>
    </row>
    <row r="153" spans="6:6">
      <c r="F153" s="220"/>
    </row>
    <row r="154" spans="6:6">
      <c r="F154" s="220"/>
    </row>
    <row r="155" spans="6:6">
      <c r="F155" s="220"/>
    </row>
    <row r="156" spans="6:6">
      <c r="F156" s="220"/>
    </row>
    <row r="157" spans="6:6">
      <c r="F157" s="220"/>
    </row>
    <row r="158" spans="6:6">
      <c r="F158" s="220"/>
    </row>
    <row r="159" spans="6:6">
      <c r="F159" s="220"/>
    </row>
    <row r="160" spans="6:6">
      <c r="F160" s="220"/>
    </row>
    <row r="161" spans="6:6">
      <c r="F161" s="220"/>
    </row>
    <row r="162" spans="6:6">
      <c r="F162" s="220"/>
    </row>
    <row r="163" spans="6:6">
      <c r="F163" s="220"/>
    </row>
    <row r="164" spans="6:6">
      <c r="F164" s="220"/>
    </row>
    <row r="165" spans="6:6">
      <c r="F165" s="220"/>
    </row>
    <row r="166" spans="6:6">
      <c r="F166" s="220"/>
    </row>
    <row r="167" spans="6:6">
      <c r="F167" s="220"/>
    </row>
    <row r="168" spans="6:6">
      <c r="F168" s="220"/>
    </row>
  </sheetData>
  <sheetProtection password="EC71" sheet="1" objects="1" scenarios="1" selectLockedCells="1"/>
  <mergeCells count="55">
    <mergeCell ref="B56:D56"/>
    <mergeCell ref="E56:F56"/>
    <mergeCell ref="B57:D57"/>
    <mergeCell ref="E57:F57"/>
    <mergeCell ref="B53:D53"/>
    <mergeCell ref="E53:F53"/>
    <mergeCell ref="B54:D54"/>
    <mergeCell ref="E54:F54"/>
    <mergeCell ref="B55:D55"/>
    <mergeCell ref="E55:F55"/>
    <mergeCell ref="B49:F49"/>
    <mergeCell ref="B50:F50"/>
    <mergeCell ref="B51:D51"/>
    <mergeCell ref="E51:F51"/>
    <mergeCell ref="B52:D52"/>
    <mergeCell ref="E52:F52"/>
    <mergeCell ref="B41:F41"/>
    <mergeCell ref="B42:F42"/>
    <mergeCell ref="D43:F43"/>
    <mergeCell ref="B44:B47"/>
    <mergeCell ref="B48:F48"/>
    <mergeCell ref="B12:F12"/>
    <mergeCell ref="B17:F17"/>
    <mergeCell ref="B19:F19"/>
    <mergeCell ref="B20:F20"/>
    <mergeCell ref="B21:F21"/>
    <mergeCell ref="B13:D13"/>
    <mergeCell ref="B14:D14"/>
    <mergeCell ref="B15:D15"/>
    <mergeCell ref="D22:F22"/>
    <mergeCell ref="B35:D35"/>
    <mergeCell ref="E35:F35"/>
    <mergeCell ref="B36:D36"/>
    <mergeCell ref="E36:F36"/>
    <mergeCell ref="B28:F28"/>
    <mergeCell ref="B23:B26"/>
    <mergeCell ref="B27:F27"/>
    <mergeCell ref="B37:D37"/>
    <mergeCell ref="E37:F37"/>
    <mergeCell ref="B34:D34"/>
    <mergeCell ref="E34:F34"/>
    <mergeCell ref="B29:F29"/>
    <mergeCell ref="B31:D31"/>
    <mergeCell ref="E31:F31"/>
    <mergeCell ref="B32:D32"/>
    <mergeCell ref="E32:F32"/>
    <mergeCell ref="B33:D33"/>
    <mergeCell ref="E33:F33"/>
    <mergeCell ref="B30:D30"/>
    <mergeCell ref="E30:F30"/>
    <mergeCell ref="B7:F7"/>
    <mergeCell ref="B8:F8"/>
    <mergeCell ref="B9:F9"/>
    <mergeCell ref="B10:F10"/>
    <mergeCell ref="B6:F6"/>
  </mergeCells>
  <pageMargins left="0.70866141732283472"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topLeftCell="A25" workbookViewId="0">
      <selection activeCell="F31" sqref="F31"/>
    </sheetView>
  </sheetViews>
  <sheetFormatPr defaultRowHeight="12.75"/>
  <cols>
    <col min="1" max="1" width="3.42578125" customWidth="1"/>
    <col min="2" max="2" width="43.28515625" customWidth="1"/>
    <col min="3" max="3" width="4.5703125" customWidth="1"/>
    <col min="4" max="4" width="7.7109375" customWidth="1"/>
    <col min="5" max="5" width="7.85546875" customWidth="1"/>
    <col min="6" max="6" width="8" customWidth="1"/>
    <col min="7" max="7" width="8.85546875" customWidth="1"/>
    <col min="8" max="8" width="8.7109375" customWidth="1"/>
    <col min="9" max="9" width="11.140625" customWidth="1"/>
  </cols>
  <sheetData>
    <row r="2" spans="1:9">
      <c r="A2" s="429" t="s">
        <v>15</v>
      </c>
      <c r="B2" s="430" t="s">
        <v>81</v>
      </c>
      <c r="C2" s="431"/>
      <c r="D2" s="423"/>
      <c r="E2" s="423"/>
      <c r="F2" s="432"/>
      <c r="G2" s="432"/>
      <c r="H2" s="433"/>
    </row>
    <row r="3" spans="1:9">
      <c r="A3" s="444"/>
      <c r="B3" s="445"/>
      <c r="C3" s="446"/>
      <c r="D3" s="447"/>
      <c r="E3" s="447"/>
      <c r="F3" s="448"/>
      <c r="G3" s="448"/>
    </row>
    <row r="4" spans="1:9" ht="22.5">
      <c r="A4" s="426"/>
      <c r="B4" s="427"/>
      <c r="C4" s="428"/>
      <c r="D4" s="401" t="s">
        <v>380</v>
      </c>
      <c r="E4" s="401" t="s">
        <v>381</v>
      </c>
      <c r="F4" s="404" t="s">
        <v>223</v>
      </c>
      <c r="G4" s="402" t="s">
        <v>382</v>
      </c>
      <c r="H4" s="403" t="s">
        <v>383</v>
      </c>
    </row>
    <row r="5" spans="1:9">
      <c r="A5" s="134"/>
      <c r="B5" s="62"/>
      <c r="C5" s="42"/>
      <c r="D5" s="43"/>
      <c r="E5" s="43"/>
      <c r="F5" s="407"/>
      <c r="G5" s="19"/>
    </row>
    <row r="6" spans="1:9">
      <c r="A6" s="138"/>
      <c r="B6" s="64" t="s">
        <v>79</v>
      </c>
      <c r="C6" s="55"/>
      <c r="D6" s="56"/>
      <c r="E6" s="56"/>
      <c r="F6" s="522"/>
      <c r="G6" s="49"/>
      <c r="H6" s="203"/>
      <c r="I6" s="58"/>
    </row>
    <row r="7" spans="1:9" ht="255" customHeight="1">
      <c r="A7" s="80"/>
      <c r="B7" s="139" t="s">
        <v>394</v>
      </c>
      <c r="C7" s="46"/>
      <c r="D7" s="47"/>
      <c r="E7" s="47"/>
      <c r="F7" s="513"/>
      <c r="G7" s="48"/>
      <c r="H7" s="194"/>
      <c r="I7" s="195"/>
    </row>
    <row r="8" spans="1:9" ht="10.5" customHeight="1">
      <c r="A8" s="80"/>
      <c r="B8" s="139"/>
      <c r="C8" s="46"/>
      <c r="D8" s="47"/>
      <c r="E8" s="47"/>
      <c r="F8" s="513"/>
      <c r="G8" s="48"/>
      <c r="H8" s="194"/>
      <c r="I8" s="195"/>
    </row>
    <row r="9" spans="1:9" ht="174.75" customHeight="1">
      <c r="A9" s="264" t="s">
        <v>1</v>
      </c>
      <c r="B9" s="335" t="s">
        <v>268</v>
      </c>
      <c r="C9" s="261" t="s">
        <v>6</v>
      </c>
      <c r="D9" s="262">
        <v>839.5</v>
      </c>
      <c r="E9" s="262"/>
      <c r="F9" s="512"/>
      <c r="G9" s="263">
        <f>D9*F9</f>
        <v>0</v>
      </c>
      <c r="H9" s="263">
        <f>E9*F9</f>
        <v>0</v>
      </c>
      <c r="I9" s="195"/>
    </row>
    <row r="10" spans="1:9" ht="12.75" customHeight="1">
      <c r="A10" s="80"/>
      <c r="B10" s="139"/>
      <c r="C10" s="46"/>
      <c r="D10" s="47"/>
      <c r="E10" s="47"/>
      <c r="F10" s="513"/>
      <c r="G10" s="48"/>
      <c r="H10" s="194"/>
      <c r="I10" s="195"/>
    </row>
    <row r="11" spans="1:9" ht="51.75" customHeight="1">
      <c r="A11" s="264" t="s">
        <v>2</v>
      </c>
      <c r="B11" s="335" t="s">
        <v>218</v>
      </c>
      <c r="C11" s="261" t="s">
        <v>6</v>
      </c>
      <c r="D11" s="262">
        <v>839.5</v>
      </c>
      <c r="E11" s="262"/>
      <c r="F11" s="512"/>
      <c r="G11" s="263">
        <f>D11*F11</f>
        <v>0</v>
      </c>
      <c r="H11" s="263">
        <f>E11*F11</f>
        <v>0</v>
      </c>
      <c r="I11" s="195"/>
    </row>
    <row r="12" spans="1:9">
      <c r="A12" s="80"/>
      <c r="B12" s="81"/>
      <c r="C12" s="46"/>
      <c r="D12" s="47"/>
      <c r="E12" s="47"/>
      <c r="F12" s="513"/>
      <c r="G12" s="48"/>
      <c r="H12" s="48"/>
      <c r="I12" s="12"/>
    </row>
    <row r="13" spans="1:9" ht="124.5" customHeight="1">
      <c r="A13" s="264" t="s">
        <v>3</v>
      </c>
      <c r="B13" s="335" t="s">
        <v>391</v>
      </c>
      <c r="C13" s="261" t="s">
        <v>6</v>
      </c>
      <c r="D13" s="262">
        <v>554</v>
      </c>
      <c r="E13" s="262"/>
      <c r="F13" s="512"/>
      <c r="G13" s="263">
        <f>D13*F13</f>
        <v>0</v>
      </c>
      <c r="H13" s="263">
        <f t="shared" ref="H13:H31" si="0">E13*F13</f>
        <v>0</v>
      </c>
      <c r="I13" s="12"/>
    </row>
    <row r="14" spans="1:9" ht="12" customHeight="1">
      <c r="A14" s="50"/>
      <c r="B14" s="139"/>
      <c r="C14" s="46"/>
      <c r="D14" s="47"/>
      <c r="E14" s="47"/>
      <c r="F14" s="513"/>
      <c r="G14" s="48"/>
      <c r="H14" s="48"/>
      <c r="I14" s="12"/>
    </row>
    <row r="15" spans="1:9" ht="87.75" customHeight="1">
      <c r="A15" s="264" t="s">
        <v>15</v>
      </c>
      <c r="B15" s="335" t="s">
        <v>390</v>
      </c>
      <c r="C15" s="261" t="s">
        <v>6</v>
      </c>
      <c r="D15" s="262">
        <v>285.5</v>
      </c>
      <c r="E15" s="262"/>
      <c r="F15" s="512"/>
      <c r="G15" s="263">
        <f>D15*F15</f>
        <v>0</v>
      </c>
      <c r="H15" s="263">
        <f t="shared" ref="H15" si="1">E15*F15</f>
        <v>0</v>
      </c>
      <c r="I15" s="12"/>
    </row>
    <row r="16" spans="1:9">
      <c r="A16" s="80"/>
      <c r="B16" s="81"/>
      <c r="C16" s="46"/>
      <c r="D16" s="47"/>
      <c r="E16" s="47"/>
      <c r="F16" s="513"/>
      <c r="G16" s="48"/>
      <c r="H16" s="48"/>
      <c r="I16" s="12"/>
    </row>
    <row r="17" spans="1:9" ht="104.25" customHeight="1">
      <c r="A17" s="264" t="s">
        <v>24</v>
      </c>
      <c r="B17" s="335" t="s">
        <v>217</v>
      </c>
      <c r="C17" s="261" t="s">
        <v>9</v>
      </c>
      <c r="D17" s="262">
        <v>42.5</v>
      </c>
      <c r="E17" s="262"/>
      <c r="F17" s="512"/>
      <c r="G17" s="263">
        <f>D17*F17</f>
        <v>0</v>
      </c>
      <c r="H17" s="263">
        <f t="shared" si="0"/>
        <v>0</v>
      </c>
      <c r="I17" s="12"/>
    </row>
    <row r="18" spans="1:9">
      <c r="A18" s="50"/>
      <c r="B18" s="81"/>
      <c r="C18" s="46"/>
      <c r="D18" s="47"/>
      <c r="E18" s="47"/>
      <c r="F18" s="513"/>
      <c r="G18" s="48"/>
      <c r="H18" s="48"/>
      <c r="I18" s="12"/>
    </row>
    <row r="19" spans="1:9" ht="60.75" customHeight="1">
      <c r="A19" s="264" t="s">
        <v>4</v>
      </c>
      <c r="B19" s="340" t="s">
        <v>393</v>
      </c>
      <c r="C19" s="261" t="s">
        <v>9</v>
      </c>
      <c r="D19" s="262">
        <v>42.5</v>
      </c>
      <c r="E19" s="262"/>
      <c r="F19" s="512"/>
      <c r="G19" s="263">
        <f>D19*F19</f>
        <v>0</v>
      </c>
      <c r="H19" s="263"/>
      <c r="I19" s="12"/>
    </row>
    <row r="20" spans="1:9">
      <c r="A20" s="50"/>
      <c r="B20" s="81"/>
      <c r="C20" s="46"/>
      <c r="D20" s="47"/>
      <c r="E20" s="47"/>
      <c r="F20" s="513"/>
      <c r="G20" s="48"/>
      <c r="H20" s="48"/>
      <c r="I20" s="12"/>
    </row>
    <row r="21" spans="1:9" ht="48">
      <c r="A21" s="264" t="s">
        <v>25</v>
      </c>
      <c r="B21" s="260" t="s">
        <v>111</v>
      </c>
      <c r="C21" s="261" t="s">
        <v>9</v>
      </c>
      <c r="D21" s="262">
        <v>57</v>
      </c>
      <c r="E21" s="262"/>
      <c r="F21" s="514"/>
      <c r="G21" s="207">
        <f t="shared" ref="G21:G27" si="2">+D21*F21</f>
        <v>0</v>
      </c>
      <c r="H21" s="263">
        <f t="shared" si="0"/>
        <v>0</v>
      </c>
      <c r="I21" s="45"/>
    </row>
    <row r="22" spans="1:9" ht="13.5" customHeight="1">
      <c r="A22" s="50"/>
      <c r="B22" s="82"/>
      <c r="C22" s="46"/>
      <c r="D22" s="47"/>
      <c r="E22" s="47"/>
      <c r="F22" s="513"/>
      <c r="G22" s="48" t="s">
        <v>5</v>
      </c>
      <c r="H22" s="48"/>
      <c r="I22" s="121"/>
    </row>
    <row r="23" spans="1:9" ht="36">
      <c r="A23" s="264" t="s">
        <v>26</v>
      </c>
      <c r="B23" s="260" t="s">
        <v>112</v>
      </c>
      <c r="C23" s="261" t="s">
        <v>9</v>
      </c>
      <c r="D23" s="262">
        <v>85</v>
      </c>
      <c r="E23" s="262"/>
      <c r="F23" s="514"/>
      <c r="G23" s="207">
        <f t="shared" si="2"/>
        <v>0</v>
      </c>
      <c r="H23" s="263">
        <f t="shared" si="0"/>
        <v>0</v>
      </c>
      <c r="I23" s="135"/>
    </row>
    <row r="24" spans="1:9" ht="13.5" customHeight="1">
      <c r="A24" s="50"/>
      <c r="B24" s="82"/>
      <c r="C24" s="46"/>
      <c r="D24" s="47"/>
      <c r="E24" s="47"/>
      <c r="F24" s="510"/>
      <c r="G24" s="48"/>
      <c r="H24" s="48"/>
      <c r="I24" s="177"/>
    </row>
    <row r="25" spans="1:9" ht="24">
      <c r="A25" s="264" t="s">
        <v>33</v>
      </c>
      <c r="B25" s="260" t="s">
        <v>113</v>
      </c>
      <c r="C25" s="261" t="s">
        <v>8</v>
      </c>
      <c r="D25" s="262">
        <v>6</v>
      </c>
      <c r="E25" s="262"/>
      <c r="F25" s="514"/>
      <c r="G25" s="207">
        <f t="shared" si="2"/>
        <v>0</v>
      </c>
      <c r="H25" s="263">
        <f t="shared" si="0"/>
        <v>0</v>
      </c>
      <c r="I25" s="135"/>
    </row>
    <row r="26" spans="1:9">
      <c r="B26" s="82"/>
      <c r="C26" s="46"/>
      <c r="D26" s="47"/>
      <c r="E26" s="47"/>
      <c r="F26" s="510"/>
      <c r="G26" s="48" t="s">
        <v>5</v>
      </c>
      <c r="H26" s="48"/>
      <c r="I26" s="132"/>
    </row>
    <row r="27" spans="1:9" ht="48">
      <c r="A27" s="264" t="s">
        <v>270</v>
      </c>
      <c r="B27" s="260" t="s">
        <v>269</v>
      </c>
      <c r="C27" s="261" t="s">
        <v>9</v>
      </c>
      <c r="D27" s="262">
        <v>40.200000000000003</v>
      </c>
      <c r="E27" s="262"/>
      <c r="F27" s="514"/>
      <c r="G27" s="207">
        <f t="shared" si="2"/>
        <v>0</v>
      </c>
      <c r="H27" s="263">
        <f t="shared" si="0"/>
        <v>0</v>
      </c>
      <c r="I27" s="133"/>
    </row>
    <row r="28" spans="1:9">
      <c r="A28" s="50"/>
      <c r="B28" s="82"/>
      <c r="C28" s="46"/>
      <c r="D28" s="47"/>
      <c r="E28" s="47"/>
      <c r="F28" s="510"/>
      <c r="G28" s="49"/>
      <c r="H28" s="48"/>
      <c r="I28" s="133"/>
    </row>
    <row r="29" spans="1:9" ht="92.25" customHeight="1">
      <c r="A29" s="264" t="s">
        <v>28</v>
      </c>
      <c r="B29" s="256" t="s">
        <v>392</v>
      </c>
      <c r="C29" s="261" t="s">
        <v>6</v>
      </c>
      <c r="D29" s="262">
        <v>55.249999999999993</v>
      </c>
      <c r="E29" s="262"/>
      <c r="F29" s="514"/>
      <c r="G29" s="207">
        <f t="shared" ref="G29:G31" si="3">+D29*F29</f>
        <v>0</v>
      </c>
      <c r="H29" s="263">
        <f t="shared" si="0"/>
        <v>0</v>
      </c>
      <c r="I29" s="133"/>
    </row>
    <row r="30" spans="1:9">
      <c r="B30" s="82"/>
      <c r="C30" s="46"/>
      <c r="D30" s="47"/>
      <c r="E30" s="47"/>
      <c r="F30" s="510"/>
      <c r="G30" s="49"/>
      <c r="H30" s="48"/>
      <c r="I30" s="82"/>
    </row>
    <row r="31" spans="1:9" ht="24">
      <c r="A31" s="382" t="s">
        <v>29</v>
      </c>
      <c r="B31" s="260" t="s">
        <v>237</v>
      </c>
      <c r="C31" s="261" t="s">
        <v>9</v>
      </c>
      <c r="D31" s="262">
        <v>127.5</v>
      </c>
      <c r="E31" s="262"/>
      <c r="F31" s="514"/>
      <c r="G31" s="207">
        <f t="shared" si="3"/>
        <v>0</v>
      </c>
      <c r="H31" s="263">
        <f t="shared" si="0"/>
        <v>0</v>
      </c>
      <c r="I31" s="53"/>
    </row>
    <row r="32" spans="1:9">
      <c r="A32" s="50"/>
      <c r="B32" s="82"/>
      <c r="C32" s="46"/>
      <c r="D32" s="47"/>
      <c r="E32" s="47"/>
      <c r="F32" s="48"/>
      <c r="G32" s="48" t="s">
        <v>5</v>
      </c>
      <c r="H32" s="48"/>
      <c r="I32" s="101"/>
    </row>
    <row r="33" spans="1:9">
      <c r="A33" s="50"/>
      <c r="B33" s="82"/>
      <c r="C33" s="46"/>
      <c r="D33" s="47"/>
      <c r="E33" s="47"/>
      <c r="F33" s="48"/>
      <c r="G33" s="48"/>
      <c r="H33" s="50"/>
      <c r="I33" s="54"/>
    </row>
    <row r="34" spans="1:9">
      <c r="A34" s="449"/>
      <c r="B34" s="450" t="s">
        <v>82</v>
      </c>
      <c r="C34" s="431"/>
      <c r="D34" s="423"/>
      <c r="E34" s="423"/>
      <c r="F34" s="432"/>
      <c r="G34" s="432">
        <f>SUM(G6:G33)</f>
        <v>0</v>
      </c>
      <c r="H34" s="424">
        <f>SUM(H10:H33)</f>
        <v>0</v>
      </c>
      <c r="I34" s="135"/>
    </row>
    <row r="35" spans="1:9">
      <c r="A35" s="220"/>
      <c r="B35" s="220"/>
      <c r="C35" s="213"/>
      <c r="D35" s="214"/>
      <c r="E35" s="214"/>
      <c r="F35" s="215"/>
      <c r="G35" s="216"/>
      <c r="H35" s="217"/>
      <c r="I35" s="218"/>
    </row>
    <row r="36" spans="1:9">
      <c r="A36" s="220"/>
      <c r="B36" s="220"/>
      <c r="C36" s="221"/>
      <c r="D36" s="224"/>
      <c r="E36" s="224"/>
      <c r="F36" s="225"/>
      <c r="G36" s="222"/>
      <c r="H36" s="223"/>
      <c r="I36" s="223"/>
    </row>
    <row r="37" spans="1:9">
      <c r="A37" s="220"/>
      <c r="B37" s="287"/>
      <c r="C37" s="219"/>
      <c r="D37" s="208"/>
      <c r="E37" s="208"/>
      <c r="F37" s="123"/>
      <c r="G37" s="124"/>
      <c r="H37" s="125"/>
      <c r="I37" s="125"/>
    </row>
  </sheetData>
  <sheetProtection password="EC71" sheet="1" objects="1" scenarios="1" selectLockedCells="1"/>
  <pageMargins left="0.70866141732283472" right="0.39370078740157483"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workbookViewId="0">
      <selection activeCell="F14" sqref="F14"/>
    </sheetView>
  </sheetViews>
  <sheetFormatPr defaultRowHeight="12.75"/>
  <cols>
    <col min="1" max="1" width="3.85546875" customWidth="1"/>
    <col min="2" max="2" width="44.85546875" customWidth="1"/>
    <col min="3" max="3" width="4.5703125" customWidth="1"/>
    <col min="4" max="4" width="7.5703125" customWidth="1"/>
    <col min="5" max="5" width="7.7109375" customWidth="1"/>
    <col min="6" max="6" width="6.5703125" customWidth="1"/>
    <col min="7" max="7" width="8" customWidth="1"/>
    <col min="8" max="8" width="8.140625" customWidth="1"/>
  </cols>
  <sheetData>
    <row r="2" spans="1:9" ht="18.75" customHeight="1">
      <c r="A2" s="455" t="s">
        <v>25</v>
      </c>
      <c r="B2" s="453" t="s">
        <v>128</v>
      </c>
      <c r="C2" s="453"/>
      <c r="D2" s="456"/>
      <c r="E2" s="457"/>
      <c r="F2" s="457"/>
      <c r="G2" s="458"/>
      <c r="H2" s="459"/>
    </row>
    <row r="3" spans="1:9">
      <c r="A3" s="203"/>
      <c r="B3" s="360"/>
      <c r="C3" s="360"/>
      <c r="D3" s="361"/>
      <c r="E3" s="362"/>
      <c r="F3" s="362"/>
      <c r="G3" s="363"/>
      <c r="H3" s="363"/>
    </row>
    <row r="4" spans="1:9" ht="22.5">
      <c r="A4" s="451"/>
      <c r="B4" s="452"/>
      <c r="C4" s="427"/>
      <c r="D4" s="401" t="s">
        <v>380</v>
      </c>
      <c r="E4" s="401" t="s">
        <v>381</v>
      </c>
      <c r="F4" s="402" t="s">
        <v>223</v>
      </c>
      <c r="G4" s="402" t="s">
        <v>382</v>
      </c>
      <c r="H4" s="403" t="s">
        <v>383</v>
      </c>
    </row>
    <row r="5" spans="1:9">
      <c r="A5" s="348"/>
      <c r="B5" s="194"/>
      <c r="C5" s="280"/>
      <c r="D5" s="337"/>
      <c r="E5" s="337"/>
      <c r="F5" s="460"/>
      <c r="G5" s="338"/>
      <c r="H5" s="338"/>
    </row>
    <row r="6" spans="1:9" ht="51" customHeight="1">
      <c r="A6" s="63" t="s">
        <v>1</v>
      </c>
      <c r="B6" s="51" t="s">
        <v>133</v>
      </c>
      <c r="C6" s="57"/>
      <c r="D6" s="57"/>
      <c r="E6" s="57"/>
      <c r="F6" s="524"/>
      <c r="G6" s="57"/>
      <c r="H6" s="203"/>
      <c r="I6" s="58"/>
    </row>
    <row r="7" spans="1:9" ht="18" customHeight="1">
      <c r="A7" s="63"/>
      <c r="B7" s="462" t="s">
        <v>177</v>
      </c>
      <c r="C7" s="154" t="s">
        <v>9</v>
      </c>
      <c r="D7" s="206">
        <v>24.1</v>
      </c>
      <c r="E7" s="206"/>
      <c r="F7" s="511"/>
      <c r="G7" s="207">
        <f>+D7*F7</f>
        <v>0</v>
      </c>
      <c r="H7" s="207">
        <f>E7*F7</f>
        <v>0</v>
      </c>
      <c r="I7" s="195"/>
    </row>
    <row r="8" spans="1:9" ht="17.25" customHeight="1">
      <c r="A8" s="63"/>
      <c r="B8" s="463" t="s">
        <v>179</v>
      </c>
      <c r="C8" s="461" t="s">
        <v>9</v>
      </c>
      <c r="D8" s="305">
        <v>11.4</v>
      </c>
      <c r="E8" s="305"/>
      <c r="F8" s="530"/>
      <c r="G8" s="306">
        <f>+D8*F8</f>
        <v>0</v>
      </c>
      <c r="H8" s="306">
        <f t="shared" ref="H8:H13" si="0">E8*F8</f>
        <v>0</v>
      </c>
      <c r="I8" s="195"/>
    </row>
    <row r="9" spans="1:9" ht="18" customHeight="1">
      <c r="A9" s="63"/>
      <c r="B9" s="463" t="s">
        <v>178</v>
      </c>
      <c r="C9" s="461" t="s">
        <v>9</v>
      </c>
      <c r="D9" s="305">
        <f>2.2*2+1.2</f>
        <v>5.6000000000000005</v>
      </c>
      <c r="E9" s="305"/>
      <c r="F9" s="530"/>
      <c r="G9" s="306">
        <f>+D9*F9</f>
        <v>0</v>
      </c>
      <c r="H9" s="306">
        <f t="shared" si="0"/>
        <v>0</v>
      </c>
      <c r="I9" s="12"/>
    </row>
    <row r="10" spans="1:9">
      <c r="A10" s="63"/>
      <c r="B10" s="51"/>
      <c r="C10" s="55"/>
      <c r="D10" s="56"/>
      <c r="E10" s="56"/>
      <c r="F10" s="522"/>
      <c r="G10" s="49"/>
      <c r="H10" s="49"/>
      <c r="I10" s="45"/>
    </row>
    <row r="11" spans="1:9" ht="18" customHeight="1">
      <c r="A11" s="63" t="s">
        <v>2</v>
      </c>
      <c r="B11" s="51" t="s">
        <v>131</v>
      </c>
      <c r="C11" s="57"/>
      <c r="D11" s="57"/>
      <c r="E11" s="57"/>
      <c r="F11" s="524"/>
      <c r="G11" s="57"/>
      <c r="H11" s="49"/>
      <c r="I11" s="121"/>
    </row>
    <row r="12" spans="1:9" ht="108">
      <c r="A12" s="50"/>
      <c r="B12" s="100" t="s">
        <v>132</v>
      </c>
      <c r="C12" s="46"/>
      <c r="D12" s="47"/>
      <c r="E12" s="47"/>
      <c r="F12" s="510"/>
      <c r="G12" s="48"/>
      <c r="H12" s="49"/>
      <c r="I12" s="135"/>
    </row>
    <row r="13" spans="1:9" ht="66" customHeight="1">
      <c r="A13" s="50"/>
      <c r="B13" s="100" t="s">
        <v>352</v>
      </c>
      <c r="C13" s="55" t="s">
        <v>8</v>
      </c>
      <c r="D13" s="56">
        <v>5</v>
      </c>
      <c r="E13" s="56">
        <v>10</v>
      </c>
      <c r="F13" s="511"/>
      <c r="G13" s="49">
        <f>+D13*F13</f>
        <v>0</v>
      </c>
      <c r="H13" s="49">
        <f t="shared" si="0"/>
        <v>0</v>
      </c>
      <c r="I13" s="177"/>
    </row>
    <row r="14" spans="1:9">
      <c r="A14" s="61"/>
      <c r="B14" s="62"/>
      <c r="C14" s="42"/>
      <c r="D14" s="43"/>
      <c r="E14" s="43"/>
      <c r="F14" s="540"/>
      <c r="G14" s="19"/>
      <c r="H14" s="50"/>
      <c r="I14" s="135"/>
    </row>
    <row r="15" spans="1:9">
      <c r="A15" s="476"/>
      <c r="B15" s="477" t="s">
        <v>129</v>
      </c>
      <c r="C15" s="477"/>
      <c r="D15" s="478"/>
      <c r="E15" s="479"/>
      <c r="F15" s="479"/>
      <c r="G15" s="480">
        <f>SUM(G6:G13)</f>
        <v>0</v>
      </c>
      <c r="H15" s="481">
        <f>SUM(H7:H13)</f>
        <v>0</v>
      </c>
      <c r="I15" s="132"/>
    </row>
    <row r="16" spans="1:9">
      <c r="A16" s="134"/>
      <c r="B16" s="62"/>
      <c r="C16" s="42"/>
      <c r="D16" s="43"/>
      <c r="E16" s="43"/>
      <c r="F16" s="19"/>
      <c r="G16" s="19"/>
      <c r="H16" s="44"/>
      <c r="I16" s="133"/>
    </row>
  </sheetData>
  <sheetProtection password="EC71" sheet="1" objects="1" scenarios="1" selectLockedCells="1"/>
  <pageMargins left="0.70866141732283472" right="0.3937007874015748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2"/>
  <sheetViews>
    <sheetView tabSelected="1" topLeftCell="A27" workbookViewId="0">
      <selection activeCell="F34" sqref="F34"/>
    </sheetView>
  </sheetViews>
  <sheetFormatPr defaultRowHeight="12.75"/>
  <cols>
    <col min="1" max="1" width="3.5703125" customWidth="1"/>
    <col min="2" max="2" width="45.42578125" customWidth="1"/>
    <col min="3" max="3" width="4.42578125" customWidth="1"/>
    <col min="4" max="4" width="6.42578125" customWidth="1"/>
    <col min="5" max="5" width="7.28515625" customWidth="1"/>
    <col min="6" max="6" width="6.85546875" customWidth="1"/>
    <col min="7" max="7" width="8.85546875" customWidth="1"/>
    <col min="8" max="8" width="9.42578125" customWidth="1"/>
  </cols>
  <sheetData>
    <row r="2" spans="1:9">
      <c r="A2" s="429" t="s">
        <v>4</v>
      </c>
      <c r="B2" s="430" t="s">
        <v>114</v>
      </c>
      <c r="C2" s="431"/>
      <c r="D2" s="423"/>
      <c r="E2" s="423"/>
      <c r="F2" s="432"/>
      <c r="G2" s="432"/>
      <c r="H2" s="424"/>
    </row>
    <row r="3" spans="1:9">
      <c r="A3" s="194"/>
      <c r="B3" s="280"/>
      <c r="C3" s="336"/>
      <c r="D3" s="78"/>
      <c r="E3" s="78"/>
      <c r="F3" s="394"/>
      <c r="G3" s="394"/>
      <c r="H3" s="394"/>
    </row>
    <row r="4" spans="1:9" ht="27" customHeight="1">
      <c r="A4" s="451"/>
      <c r="B4" s="452"/>
      <c r="C4" s="427"/>
      <c r="D4" s="401" t="s">
        <v>380</v>
      </c>
      <c r="E4" s="401" t="s">
        <v>381</v>
      </c>
      <c r="F4" s="404" t="s">
        <v>223</v>
      </c>
      <c r="G4" s="402" t="s">
        <v>382</v>
      </c>
      <c r="H4" s="403" t="s">
        <v>383</v>
      </c>
    </row>
    <row r="5" spans="1:9">
      <c r="A5" s="138"/>
      <c r="B5" s="64"/>
      <c r="C5" s="55"/>
      <c r="D5" s="337"/>
      <c r="E5" s="337"/>
      <c r="F5" s="405"/>
      <c r="G5" s="338"/>
      <c r="H5" s="338"/>
    </row>
    <row r="6" spans="1:9" ht="72">
      <c r="A6" s="138"/>
      <c r="B6" s="303" t="s">
        <v>353</v>
      </c>
      <c r="C6" s="55"/>
      <c r="D6" s="337"/>
      <c r="E6" s="337"/>
      <c r="F6" s="509"/>
      <c r="G6" s="338"/>
      <c r="H6" s="338"/>
    </row>
    <row r="7" spans="1:9">
      <c r="A7" s="138"/>
      <c r="B7" s="64"/>
      <c r="C7" s="55"/>
      <c r="D7" s="337"/>
      <c r="E7" s="337"/>
      <c r="F7" s="509"/>
      <c r="G7" s="338"/>
      <c r="H7" s="338"/>
    </row>
    <row r="8" spans="1:9" ht="183" customHeight="1">
      <c r="A8" s="269" t="s">
        <v>1</v>
      </c>
      <c r="B8" s="298" t="s">
        <v>374</v>
      </c>
      <c r="C8" s="154" t="s">
        <v>6</v>
      </c>
      <c r="D8" s="206">
        <v>0</v>
      </c>
      <c r="E8" s="206">
        <v>224.64</v>
      </c>
      <c r="F8" s="541"/>
      <c r="G8" s="207">
        <f>+D8*F8</f>
        <v>0</v>
      </c>
      <c r="H8" s="207">
        <f>E8*F8</f>
        <v>0</v>
      </c>
    </row>
    <row r="9" spans="1:9">
      <c r="A9" s="63"/>
      <c r="B9" s="51"/>
      <c r="C9" s="55"/>
      <c r="D9" s="56"/>
      <c r="E9" s="56"/>
      <c r="F9" s="522"/>
      <c r="G9" s="49"/>
      <c r="H9" s="49"/>
      <c r="I9" s="58"/>
    </row>
    <row r="10" spans="1:9" ht="195" customHeight="1">
      <c r="A10" s="269" t="s">
        <v>2</v>
      </c>
      <c r="B10" s="298" t="s">
        <v>358</v>
      </c>
      <c r="C10" s="154" t="s">
        <v>6</v>
      </c>
      <c r="D10" s="206">
        <v>0</v>
      </c>
      <c r="E10" s="206">
        <v>77.8</v>
      </c>
      <c r="F10" s="541"/>
      <c r="G10" s="207">
        <f>+D10*F10</f>
        <v>0</v>
      </c>
      <c r="H10" s="207">
        <f>E10*F10</f>
        <v>0</v>
      </c>
      <c r="I10" s="58"/>
    </row>
    <row r="11" spans="1:9">
      <c r="A11" s="63"/>
      <c r="B11" s="51"/>
      <c r="C11" s="55"/>
      <c r="D11" s="56"/>
      <c r="E11" s="56"/>
      <c r="F11" s="522"/>
      <c r="G11" s="49"/>
      <c r="H11" s="49"/>
      <c r="I11" s="58"/>
    </row>
    <row r="12" spans="1:9" ht="330.75" customHeight="1">
      <c r="A12" s="269" t="s">
        <v>3</v>
      </c>
      <c r="B12" s="297" t="s">
        <v>375</v>
      </c>
      <c r="C12" s="154" t="s">
        <v>6</v>
      </c>
      <c r="D12" s="206">
        <v>126</v>
      </c>
      <c r="E12" s="206"/>
      <c r="F12" s="511"/>
      <c r="G12" s="207">
        <f>+D12*F12</f>
        <v>0</v>
      </c>
      <c r="H12" s="207">
        <f t="shared" ref="H12:H34" si="0">E12*F12</f>
        <v>0</v>
      </c>
      <c r="I12" s="195"/>
    </row>
    <row r="13" spans="1:9">
      <c r="A13" s="138"/>
      <c r="B13" s="64"/>
      <c r="C13" s="55"/>
      <c r="D13" s="56"/>
      <c r="E13" s="56"/>
      <c r="F13" s="522"/>
      <c r="G13" s="49"/>
      <c r="H13" s="49"/>
      <c r="I13" s="12"/>
    </row>
    <row r="14" spans="1:9" ht="263.25" customHeight="1">
      <c r="A14" s="269" t="s">
        <v>15</v>
      </c>
      <c r="B14" s="297" t="s">
        <v>408</v>
      </c>
      <c r="C14" s="154" t="s">
        <v>6</v>
      </c>
      <c r="D14" s="254">
        <v>130.46</v>
      </c>
      <c r="E14" s="254"/>
      <c r="F14" s="511"/>
      <c r="G14" s="207">
        <f>D14*F14</f>
        <v>0</v>
      </c>
      <c r="H14" s="207">
        <f t="shared" si="0"/>
        <v>0</v>
      </c>
      <c r="I14" s="45"/>
    </row>
    <row r="15" spans="1:9" ht="15" customHeight="1">
      <c r="A15" s="63"/>
      <c r="B15" s="64"/>
      <c r="C15" s="55"/>
      <c r="D15" s="56"/>
      <c r="E15" s="56"/>
      <c r="F15" s="522"/>
      <c r="G15" s="49"/>
      <c r="H15" s="49"/>
      <c r="I15" s="121"/>
    </row>
    <row r="16" spans="1:9" ht="354" customHeight="1">
      <c r="A16" s="269" t="s">
        <v>24</v>
      </c>
      <c r="B16" s="298" t="s">
        <v>377</v>
      </c>
      <c r="C16" s="154" t="s">
        <v>6</v>
      </c>
      <c r="D16" s="254">
        <v>113.1</v>
      </c>
      <c r="E16" s="254"/>
      <c r="F16" s="511"/>
      <c r="G16" s="207">
        <f>+D16*F16</f>
        <v>0</v>
      </c>
      <c r="H16" s="207">
        <f t="shared" si="0"/>
        <v>0</v>
      </c>
      <c r="I16" s="135"/>
    </row>
    <row r="17" spans="1:9">
      <c r="A17" s="63"/>
      <c r="B17" s="51"/>
      <c r="C17" s="55"/>
      <c r="D17" s="65"/>
      <c r="E17" s="65"/>
      <c r="F17" s="522"/>
      <c r="G17" s="49"/>
      <c r="H17" s="49"/>
      <c r="I17" s="135"/>
    </row>
    <row r="18" spans="1:9" ht="61.5">
      <c r="A18" s="269" t="s">
        <v>4</v>
      </c>
      <c r="B18" s="298" t="s">
        <v>134</v>
      </c>
      <c r="C18" s="154" t="s">
        <v>6</v>
      </c>
      <c r="D18" s="206">
        <v>16</v>
      </c>
      <c r="E18" s="206"/>
      <c r="F18" s="511"/>
      <c r="G18" s="207">
        <f>+D18*F18</f>
        <v>0</v>
      </c>
      <c r="H18" s="207">
        <f t="shared" si="0"/>
        <v>0</v>
      </c>
      <c r="I18" s="135"/>
    </row>
    <row r="19" spans="1:9">
      <c r="A19" s="120"/>
      <c r="B19" s="51"/>
      <c r="C19" s="55"/>
      <c r="D19" s="56"/>
      <c r="E19" s="56"/>
      <c r="F19" s="522"/>
      <c r="G19" s="49"/>
      <c r="H19" s="49"/>
      <c r="I19" s="132"/>
    </row>
    <row r="20" spans="1:9" ht="75.75" customHeight="1">
      <c r="A20" s="270" t="s">
        <v>25</v>
      </c>
      <c r="B20" s="298" t="s">
        <v>376</v>
      </c>
      <c r="C20" s="154" t="s">
        <v>6</v>
      </c>
      <c r="D20" s="206">
        <v>0</v>
      </c>
      <c r="E20" s="254">
        <v>77.349999999999994</v>
      </c>
      <c r="F20" s="511"/>
      <c r="G20" s="207">
        <f>D20*E20</f>
        <v>0</v>
      </c>
      <c r="H20" s="207">
        <f>E20*F20</f>
        <v>0</v>
      </c>
      <c r="I20" s="133"/>
    </row>
    <row r="21" spans="1:9">
      <c r="A21" s="120"/>
      <c r="B21" s="51" t="s">
        <v>5</v>
      </c>
      <c r="C21" s="55"/>
      <c r="D21" s="56"/>
      <c r="E21" s="56"/>
      <c r="F21" s="522"/>
      <c r="G21" s="49"/>
      <c r="H21" s="49"/>
      <c r="I21" s="133"/>
    </row>
    <row r="22" spans="1:9" ht="38.25" customHeight="1">
      <c r="A22" s="270" t="s">
        <v>26</v>
      </c>
      <c r="B22" s="298" t="s">
        <v>122</v>
      </c>
      <c r="C22" s="154" t="s">
        <v>6</v>
      </c>
      <c r="D22" s="206">
        <v>57.5</v>
      </c>
      <c r="E22" s="206"/>
      <c r="F22" s="511"/>
      <c r="G22" s="207">
        <f>+D22*F22</f>
        <v>0</v>
      </c>
      <c r="H22" s="207">
        <f t="shared" si="0"/>
        <v>0</v>
      </c>
      <c r="I22" s="53"/>
    </row>
    <row r="23" spans="1:9">
      <c r="A23" s="120"/>
      <c r="B23" s="121"/>
      <c r="C23" s="122"/>
      <c r="D23" s="65"/>
      <c r="E23" s="65"/>
      <c r="F23" s="515"/>
      <c r="G23" s="118"/>
      <c r="H23" s="49"/>
      <c r="I23" s="101"/>
    </row>
    <row r="24" spans="1:9" ht="61.5" customHeight="1">
      <c r="A24" s="270" t="s">
        <v>33</v>
      </c>
      <c r="B24" s="252" t="s">
        <v>357</v>
      </c>
      <c r="C24" s="253" t="s">
        <v>6</v>
      </c>
      <c r="D24" s="254">
        <v>0</v>
      </c>
      <c r="E24" s="254">
        <v>25.2</v>
      </c>
      <c r="F24" s="508"/>
      <c r="G24" s="255">
        <f>D24*E24</f>
        <v>0</v>
      </c>
      <c r="H24" s="207">
        <f>E24*F24</f>
        <v>0</v>
      </c>
      <c r="I24" s="135"/>
    </row>
    <row r="25" spans="1:9">
      <c r="A25" s="120"/>
      <c r="B25" s="121"/>
      <c r="C25" s="122"/>
      <c r="D25" s="65"/>
      <c r="E25" s="65"/>
      <c r="F25" s="515"/>
      <c r="G25" s="118"/>
      <c r="H25" s="49"/>
      <c r="I25" s="135"/>
    </row>
    <row r="26" spans="1:9" ht="62.25" customHeight="1">
      <c r="A26" s="382" t="s">
        <v>27</v>
      </c>
      <c r="B26" s="252" t="s">
        <v>378</v>
      </c>
      <c r="C26" s="253" t="s">
        <v>6</v>
      </c>
      <c r="D26" s="254">
        <v>18.649999999999999</v>
      </c>
      <c r="E26" s="254"/>
      <c r="F26" s="508"/>
      <c r="G26" s="255">
        <f>D26*F26</f>
        <v>0</v>
      </c>
      <c r="H26" s="207">
        <f t="shared" si="0"/>
        <v>0</v>
      </c>
      <c r="I26" s="135"/>
    </row>
    <row r="27" spans="1:9">
      <c r="B27" s="121"/>
      <c r="C27" s="122"/>
      <c r="D27" s="65"/>
      <c r="E27" s="65"/>
      <c r="F27" s="515"/>
      <c r="G27" s="118"/>
      <c r="H27" s="49"/>
      <c r="I27" s="135"/>
    </row>
    <row r="28" spans="1:9" ht="62.25" customHeight="1">
      <c r="A28" s="120" t="s">
        <v>28</v>
      </c>
      <c r="B28" s="252" t="s">
        <v>354</v>
      </c>
      <c r="C28" s="253" t="s">
        <v>6</v>
      </c>
      <c r="D28" s="254">
        <v>18.8</v>
      </c>
      <c r="E28" s="254"/>
      <c r="F28" s="508"/>
      <c r="G28" s="255">
        <f>D28*F28</f>
        <v>0</v>
      </c>
      <c r="H28" s="207">
        <f t="shared" si="0"/>
        <v>0</v>
      </c>
      <c r="I28" s="135"/>
    </row>
    <row r="29" spans="1:9">
      <c r="A29" s="120"/>
      <c r="B29" s="121"/>
      <c r="C29" s="122"/>
      <c r="D29" s="65"/>
      <c r="E29" s="65"/>
      <c r="F29" s="515"/>
      <c r="G29" s="118"/>
      <c r="H29" s="49"/>
      <c r="I29" s="135"/>
    </row>
    <row r="30" spans="1:9" ht="144">
      <c r="A30" s="120" t="s">
        <v>29</v>
      </c>
      <c r="B30" s="121" t="s">
        <v>355</v>
      </c>
      <c r="C30" s="122"/>
      <c r="D30" s="65"/>
      <c r="E30" s="65"/>
      <c r="F30" s="515"/>
      <c r="G30" s="118"/>
      <c r="H30" s="49"/>
      <c r="I30" s="135"/>
    </row>
    <row r="31" spans="1:9" ht="36">
      <c r="A31" s="502"/>
      <c r="B31" s="252" t="s">
        <v>181</v>
      </c>
      <c r="C31" s="253" t="s">
        <v>6</v>
      </c>
      <c r="D31" s="254">
        <v>29.8</v>
      </c>
      <c r="E31" s="254"/>
      <c r="F31" s="508"/>
      <c r="G31" s="255">
        <f>D31*F31</f>
        <v>0</v>
      </c>
      <c r="H31" s="207">
        <f t="shared" si="0"/>
        <v>0</v>
      </c>
      <c r="I31" s="135"/>
    </row>
    <row r="32" spans="1:9">
      <c r="B32" s="121"/>
      <c r="C32" s="122"/>
      <c r="D32" s="65"/>
      <c r="E32" s="65"/>
      <c r="F32" s="515"/>
      <c r="G32" s="118"/>
      <c r="H32" s="49"/>
      <c r="I32" s="135"/>
    </row>
    <row r="33" spans="1:9">
      <c r="D33" s="65"/>
      <c r="E33" s="65"/>
      <c r="F33" s="515"/>
      <c r="G33" s="118"/>
      <c r="H33" s="49"/>
      <c r="I33" s="135"/>
    </row>
    <row r="34" spans="1:9" ht="120">
      <c r="A34" s="503" t="s">
        <v>30</v>
      </c>
      <c r="B34" s="252" t="s">
        <v>356</v>
      </c>
      <c r="C34" s="253" t="s">
        <v>6</v>
      </c>
      <c r="D34" s="254">
        <v>9.4499999999999993</v>
      </c>
      <c r="E34" s="254"/>
      <c r="F34" s="508"/>
      <c r="G34" s="255">
        <f>D34*F34</f>
        <v>0</v>
      </c>
      <c r="H34" s="207">
        <f t="shared" si="0"/>
        <v>0</v>
      </c>
      <c r="I34" s="135"/>
    </row>
    <row r="35" spans="1:9">
      <c r="A35" s="120"/>
      <c r="B35" s="121"/>
      <c r="C35" s="122"/>
      <c r="D35" s="65"/>
      <c r="E35" s="65"/>
      <c r="F35" s="118"/>
      <c r="G35" s="118"/>
      <c r="H35" s="44"/>
      <c r="I35" s="135"/>
    </row>
    <row r="36" spans="1:9">
      <c r="A36" s="464"/>
      <c r="B36" s="465" t="s">
        <v>115</v>
      </c>
      <c r="C36" s="465"/>
      <c r="D36" s="466"/>
      <c r="E36" s="467"/>
      <c r="F36" s="467"/>
      <c r="G36" s="468">
        <f>SUM(G6:G35)</f>
        <v>0</v>
      </c>
      <c r="H36" s="469">
        <f>SUM(H6:H35)</f>
        <v>0</v>
      </c>
      <c r="I36" s="135"/>
    </row>
    <row r="37" spans="1:9">
      <c r="A37" s="134"/>
      <c r="B37" s="62"/>
      <c r="C37" s="42"/>
      <c r="D37" s="43"/>
      <c r="E37" s="43"/>
      <c r="F37" s="19"/>
      <c r="G37" s="19"/>
      <c r="H37" s="44"/>
      <c r="I37" s="121"/>
    </row>
    <row r="38" spans="1:9">
      <c r="A38" s="134"/>
      <c r="B38" s="62"/>
      <c r="C38" s="42"/>
      <c r="D38" s="43"/>
      <c r="E38" s="43"/>
      <c r="F38" s="19"/>
      <c r="G38" s="19"/>
      <c r="H38" s="44"/>
      <c r="I38" s="135"/>
    </row>
    <row r="39" spans="1:9" ht="44.25" customHeight="1">
      <c r="H39" s="44"/>
      <c r="I39" s="51"/>
    </row>
    <row r="40" spans="1:9">
      <c r="H40" s="44"/>
      <c r="I40" s="135"/>
    </row>
    <row r="41" spans="1:9">
      <c r="H41" s="44"/>
      <c r="I41" s="64"/>
    </row>
    <row r="42" spans="1:9">
      <c r="H42" s="44"/>
      <c r="I42" s="64"/>
    </row>
    <row r="43" spans="1:9">
      <c r="H43" s="44"/>
      <c r="I43" s="54"/>
    </row>
    <row r="44" spans="1:9">
      <c r="H44" s="44"/>
      <c r="I44" s="100"/>
    </row>
    <row r="45" spans="1:9">
      <c r="H45" s="50"/>
      <c r="I45" s="54"/>
    </row>
    <row r="46" spans="1:9">
      <c r="H46" s="50"/>
      <c r="I46" s="54"/>
    </row>
    <row r="47" spans="1:9">
      <c r="H47" s="50"/>
      <c r="I47" s="54"/>
    </row>
    <row r="48" spans="1:9">
      <c r="H48" s="50"/>
      <c r="I48" s="54"/>
    </row>
    <row r="49" spans="1:9">
      <c r="H49" s="50"/>
      <c r="I49" s="54"/>
    </row>
    <row r="50" spans="1:9">
      <c r="H50" s="50"/>
      <c r="I50" s="54"/>
    </row>
    <row r="51" spans="1:9">
      <c r="A51" s="220"/>
      <c r="B51" s="220"/>
      <c r="C51" s="221"/>
      <c r="D51" s="224"/>
      <c r="E51" s="224"/>
      <c r="F51" s="225"/>
      <c r="G51" s="222"/>
      <c r="H51" s="223"/>
      <c r="I51" s="223"/>
    </row>
    <row r="52" spans="1:9">
      <c r="A52" s="220"/>
      <c r="B52" s="220"/>
      <c r="C52" s="219"/>
      <c r="D52" s="208"/>
      <c r="E52" s="208"/>
      <c r="F52" s="123"/>
      <c r="G52" s="124"/>
      <c r="H52" s="125"/>
      <c r="I52" s="125"/>
    </row>
  </sheetData>
  <sheetProtection password="EC71" sheet="1" objects="1" scenarios="1" selectLockedCells="1"/>
  <pageMargins left="0.70866141732283472"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topLeftCell="A4" workbookViewId="0">
      <selection activeCell="F6" sqref="F6"/>
    </sheetView>
  </sheetViews>
  <sheetFormatPr defaultRowHeight="12.75"/>
  <cols>
    <col min="1" max="1" width="3.85546875" customWidth="1"/>
    <col min="2" max="2" width="44.7109375" customWidth="1"/>
    <col min="3" max="3" width="4.85546875" customWidth="1"/>
    <col min="4" max="4" width="6" customWidth="1"/>
    <col min="5" max="5" width="6.28515625" customWidth="1"/>
    <col min="6" max="6" width="7.85546875" customWidth="1"/>
    <col min="7" max="7" width="8.42578125" customWidth="1"/>
  </cols>
  <sheetData>
    <row r="2" spans="1:9">
      <c r="A2" s="196" t="s">
        <v>24</v>
      </c>
      <c r="B2" s="197" t="s">
        <v>36</v>
      </c>
      <c r="C2" s="198"/>
      <c r="D2" s="199"/>
      <c r="E2" s="199"/>
      <c r="F2" s="200"/>
      <c r="G2" s="200"/>
      <c r="H2" s="204"/>
    </row>
    <row r="3" spans="1:9">
      <c r="A3" s="138"/>
      <c r="B3" s="64"/>
      <c r="C3" s="55"/>
      <c r="D3" s="56"/>
      <c r="E3" s="56"/>
      <c r="F3" s="49"/>
      <c r="G3" s="49"/>
    </row>
    <row r="4" spans="1:9" ht="22.5">
      <c r="A4" s="472"/>
      <c r="B4" s="473"/>
      <c r="C4" s="474"/>
      <c r="D4" s="475" t="s">
        <v>380</v>
      </c>
      <c r="E4" s="475" t="s">
        <v>381</v>
      </c>
      <c r="F4" s="482" t="s">
        <v>223</v>
      </c>
      <c r="G4" s="470" t="s">
        <v>382</v>
      </c>
      <c r="H4" s="471" t="s">
        <v>383</v>
      </c>
    </row>
    <row r="5" spans="1:9">
      <c r="B5" s="348"/>
      <c r="C5" s="280"/>
      <c r="D5" s="337"/>
      <c r="E5" s="337"/>
      <c r="F5" s="483"/>
      <c r="G5" s="338"/>
      <c r="H5" s="338"/>
    </row>
    <row r="6" spans="1:9" ht="84">
      <c r="A6" s="120" t="s">
        <v>1</v>
      </c>
      <c r="B6" s="307" t="s">
        <v>190</v>
      </c>
      <c r="C6" s="192"/>
      <c r="D6" s="192"/>
      <c r="E6" s="192"/>
      <c r="F6" s="542"/>
      <c r="G6" s="192"/>
      <c r="H6" s="194"/>
      <c r="I6" s="195"/>
    </row>
    <row r="7" spans="1:9">
      <c r="A7" s="191"/>
      <c r="B7" s="140" t="s">
        <v>402</v>
      </c>
      <c r="C7" s="122" t="s">
        <v>8</v>
      </c>
      <c r="D7" s="65">
        <v>1</v>
      </c>
      <c r="E7" s="65"/>
      <c r="F7" s="543"/>
      <c r="G7" s="193"/>
      <c r="H7" s="11"/>
      <c r="I7" s="12"/>
    </row>
    <row r="8" spans="1:9">
      <c r="A8" s="191"/>
      <c r="B8" s="140" t="s">
        <v>401</v>
      </c>
      <c r="C8" s="122" t="s">
        <v>8</v>
      </c>
      <c r="D8" s="65">
        <v>3</v>
      </c>
      <c r="E8" s="65"/>
      <c r="F8" s="543"/>
      <c r="G8" s="193"/>
      <c r="H8" s="44"/>
      <c r="I8" s="45"/>
    </row>
    <row r="9" spans="1:9" ht="14.25" customHeight="1">
      <c r="A9" s="191"/>
      <c r="B9" t="s">
        <v>400</v>
      </c>
      <c r="C9" s="122" t="s">
        <v>8</v>
      </c>
      <c r="D9" s="65">
        <v>10</v>
      </c>
      <c r="E9" s="65"/>
      <c r="F9" s="543"/>
      <c r="G9" s="193"/>
      <c r="H9" s="44"/>
      <c r="I9" s="121"/>
    </row>
    <row r="10" spans="1:9" ht="14.25" customHeight="1">
      <c r="A10" s="308"/>
      <c r="B10" s="309"/>
      <c r="C10" s="253" t="s">
        <v>191</v>
      </c>
      <c r="D10" s="254">
        <v>1</v>
      </c>
      <c r="E10" s="254"/>
      <c r="F10" s="544"/>
      <c r="G10" s="255">
        <f>D10*F10</f>
        <v>0</v>
      </c>
      <c r="H10" s="255">
        <f>E10*F10</f>
        <v>0</v>
      </c>
      <c r="I10" s="121"/>
    </row>
    <row r="11" spans="1:9">
      <c r="A11" s="120"/>
      <c r="B11" s="126"/>
      <c r="C11" s="122"/>
      <c r="D11" s="65"/>
      <c r="E11" s="65"/>
      <c r="F11" s="545"/>
      <c r="H11" s="118"/>
      <c r="I11" s="135"/>
    </row>
    <row r="12" spans="1:9" ht="76.5" customHeight="1">
      <c r="A12" s="120" t="s">
        <v>2</v>
      </c>
      <c r="B12" s="307" t="s">
        <v>130</v>
      </c>
      <c r="C12" s="119"/>
      <c r="D12" s="119"/>
      <c r="E12" s="119"/>
      <c r="F12" s="546"/>
      <c r="G12" s="119"/>
      <c r="H12" s="118"/>
      <c r="I12" s="177"/>
    </row>
    <row r="13" spans="1:9" ht="16.5" customHeight="1">
      <c r="A13" s="270"/>
      <c r="B13" s="310" t="s">
        <v>239</v>
      </c>
      <c r="C13" s="253" t="s">
        <v>8</v>
      </c>
      <c r="D13" s="254">
        <v>0</v>
      </c>
      <c r="E13" s="254">
        <v>10</v>
      </c>
      <c r="F13" s="544"/>
      <c r="G13" s="255">
        <f>F13*D13</f>
        <v>0</v>
      </c>
      <c r="H13" s="255">
        <f t="shared" ref="H13:H15" si="0">E13*F13</f>
        <v>0</v>
      </c>
      <c r="I13" s="135"/>
    </row>
    <row r="14" spans="1:9" ht="24">
      <c r="A14" s="311"/>
      <c r="B14" s="312" t="s">
        <v>240</v>
      </c>
      <c r="C14" s="313" t="s">
        <v>8</v>
      </c>
      <c r="D14" s="314">
        <v>3</v>
      </c>
      <c r="E14" s="314">
        <v>0</v>
      </c>
      <c r="F14" s="547"/>
      <c r="G14" s="255">
        <f t="shared" ref="G14:G15" si="1">F14*D14</f>
        <v>0</v>
      </c>
      <c r="H14" s="315">
        <f t="shared" si="0"/>
        <v>0</v>
      </c>
      <c r="I14" s="132"/>
    </row>
    <row r="15" spans="1:9" ht="24">
      <c r="A15" s="311"/>
      <c r="B15" s="312" t="s">
        <v>241</v>
      </c>
      <c r="C15" s="313" t="s">
        <v>8</v>
      </c>
      <c r="D15" s="314">
        <v>2</v>
      </c>
      <c r="E15" s="314">
        <v>2</v>
      </c>
      <c r="F15" s="547"/>
      <c r="G15" s="255">
        <f t="shared" si="1"/>
        <v>0</v>
      </c>
      <c r="H15" s="255">
        <f t="shared" si="0"/>
        <v>0</v>
      </c>
      <c r="I15" s="133"/>
    </row>
    <row r="16" spans="1:9">
      <c r="A16" s="270"/>
      <c r="B16" s="310"/>
      <c r="C16" s="253"/>
      <c r="D16" s="254"/>
      <c r="E16" s="254"/>
      <c r="F16" s="544"/>
      <c r="G16" s="255"/>
      <c r="H16" s="255"/>
      <c r="I16" s="133"/>
    </row>
    <row r="17" spans="1:9" ht="48">
      <c r="A17" s="270" t="s">
        <v>3</v>
      </c>
      <c r="B17" s="271" t="s">
        <v>399</v>
      </c>
      <c r="C17" s="253" t="s">
        <v>191</v>
      </c>
      <c r="D17" s="254">
        <v>1</v>
      </c>
      <c r="E17" s="254"/>
      <c r="F17" s="544"/>
      <c r="G17" s="255">
        <f>D17*F17</f>
        <v>0</v>
      </c>
      <c r="H17" s="255">
        <f>E17*F17</f>
        <v>0</v>
      </c>
      <c r="I17" s="133"/>
    </row>
    <row r="18" spans="1:9">
      <c r="A18" s="120"/>
      <c r="B18" s="126"/>
      <c r="C18" s="122"/>
      <c r="D18" s="65"/>
      <c r="E18" s="65"/>
      <c r="F18" s="545"/>
      <c r="G18" s="118"/>
      <c r="H18" s="118"/>
      <c r="I18" s="133"/>
    </row>
    <row r="19" spans="1:9" ht="36">
      <c r="A19" s="120" t="s">
        <v>15</v>
      </c>
      <c r="B19" s="126" t="s">
        <v>85</v>
      </c>
      <c r="C19" s="122"/>
      <c r="D19" s="65"/>
      <c r="E19" s="65"/>
      <c r="F19" s="545"/>
      <c r="G19" s="118"/>
      <c r="H19" s="118"/>
      <c r="I19" s="133"/>
    </row>
    <row r="20" spans="1:9">
      <c r="A20" s="270"/>
      <c r="B20" s="310" t="s">
        <v>84</v>
      </c>
      <c r="C20" s="253" t="s">
        <v>8</v>
      </c>
      <c r="D20" s="254">
        <v>1</v>
      </c>
      <c r="E20" s="254"/>
      <c r="F20" s="548"/>
      <c r="G20" s="255">
        <f>D20*F20</f>
        <v>0</v>
      </c>
      <c r="H20" s="255">
        <f>E20*F20</f>
        <v>0</v>
      </c>
      <c r="I20" s="133"/>
    </row>
    <row r="21" spans="1:9" ht="15.75" customHeight="1">
      <c r="A21" s="120"/>
      <c r="B21" s="126"/>
      <c r="C21" s="122"/>
      <c r="D21" s="65"/>
      <c r="E21" s="65"/>
      <c r="F21" s="545"/>
      <c r="G21" s="118"/>
      <c r="H21" s="118"/>
      <c r="I21" s="133"/>
    </row>
    <row r="22" spans="1:9" ht="51.75" customHeight="1">
      <c r="A22" s="270" t="s">
        <v>24</v>
      </c>
      <c r="B22" s="271" t="s">
        <v>385</v>
      </c>
      <c r="C22" s="309" t="s">
        <v>8</v>
      </c>
      <c r="D22" s="254">
        <v>1</v>
      </c>
      <c r="E22" s="254"/>
      <c r="F22" s="508"/>
      <c r="G22" s="254">
        <f>D22*F22</f>
        <v>0</v>
      </c>
      <c r="H22" s="255">
        <f>E22*F22</f>
        <v>0</v>
      </c>
      <c r="I22" s="82"/>
    </row>
    <row r="23" spans="1:9">
      <c r="F23" s="560"/>
      <c r="I23" s="53"/>
    </row>
    <row r="24" spans="1:9">
      <c r="A24" s="134"/>
      <c r="B24" s="62"/>
      <c r="C24" s="42"/>
      <c r="D24" s="43"/>
      <c r="E24" s="43"/>
      <c r="F24" s="19"/>
      <c r="G24" s="19"/>
      <c r="H24" s="50"/>
      <c r="I24" s="101"/>
    </row>
    <row r="25" spans="1:9">
      <c r="A25" s="476"/>
      <c r="B25" s="477" t="s">
        <v>67</v>
      </c>
      <c r="C25" s="478"/>
      <c r="D25" s="479"/>
      <c r="E25" s="479"/>
      <c r="F25" s="480"/>
      <c r="G25" s="480">
        <f>SUM(G3:G24)</f>
        <v>0</v>
      </c>
      <c r="H25" s="481">
        <f>SUM(H6:H21)</f>
        <v>0</v>
      </c>
      <c r="I25" s="135"/>
    </row>
    <row r="26" spans="1:9">
      <c r="A26" s="134"/>
      <c r="B26" s="62"/>
      <c r="C26" s="42"/>
      <c r="D26" s="43"/>
      <c r="E26" s="43"/>
      <c r="F26" s="19"/>
      <c r="G26" s="19"/>
      <c r="H26" s="44"/>
    </row>
  </sheetData>
  <sheetProtection password="EC71" sheet="1" objects="1" scenarios="1" selectLockedCells="1"/>
  <pageMargins left="0.70866141732283472"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1</vt:i4>
      </vt:variant>
    </vt:vector>
  </HeadingPairs>
  <TitlesOfParts>
    <vt:vector size="15" baseType="lpstr">
      <vt:lpstr>POPIS DEL</vt:lpstr>
      <vt:lpstr>pripravlj in rušitvena dela</vt:lpstr>
      <vt:lpstr>zidarska dela</vt:lpstr>
      <vt:lpstr>fasaderska dela</vt:lpstr>
      <vt:lpstr>stavbno pohištvo</vt:lpstr>
      <vt:lpstr>krovsko kleparska dela</vt:lpstr>
      <vt:lpstr>mizarska dela</vt:lpstr>
      <vt:lpstr>suhomontažna dela</vt:lpstr>
      <vt:lpstr>kovinarska dela</vt:lpstr>
      <vt:lpstr>slikopleskarska dela</vt:lpstr>
      <vt:lpstr>zaključna dela</vt:lpstr>
      <vt:lpstr>List2</vt:lpstr>
      <vt:lpstr>List1</vt:lpstr>
      <vt:lpstr>List3</vt:lpstr>
      <vt:lpstr>'POPIS DEL'!Področje_tiskanja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Popis</dc:title>
  <dc:creator>Tomaž Lozej</dc:creator>
  <cp:lastModifiedBy>Natasa</cp:lastModifiedBy>
  <cp:lastPrinted>2016-11-13T15:48:24Z</cp:lastPrinted>
  <dcterms:created xsi:type="dcterms:W3CDTF">2008-01-21T07:46:20Z</dcterms:created>
  <dcterms:modified xsi:type="dcterms:W3CDTF">2016-12-14T12:49:23Z</dcterms:modified>
</cp:coreProperties>
</file>