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5.xml" ContentType="application/vnd.openxmlformats-officedocument.drawing+xml"/>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trlProps/ctrlProp100.xml" ContentType="application/vnd.ms-excel.controlproperties+xml"/>
  <Override PartName="/xl/ctrlProps/ctrlProp101.xml" ContentType="application/vnd.ms-excel.controlproperties+xml"/>
  <Override PartName="/xl/drawings/drawing6.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ctrlProps/ctrlProp102.xml" ContentType="application/vnd.ms-excel.controlproperties+xml"/>
  <Override PartName="/xl/ctrlProps/ctrlProp103.xml" ContentType="application/vnd.ms-excel.controlproperties+xml"/>
  <Override PartName="/xl/drawings/drawing7.xml" ContentType="application/vnd.openxmlformats-officedocument.drawing+xml"/>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trlProps/ctrlProp104.xml" ContentType="application/vnd.ms-excel.controlproperties+xml"/>
  <Override PartName="/xl/ctrlProps/ctrlProp105.xml" ContentType="application/vnd.ms-excel.controlproperties+xml"/>
  <Override PartName="/xl/drawings/drawing8.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ctrlProps/ctrlProp106.xml" ContentType="application/vnd.ms-excel.controlproperties+xml"/>
  <Override PartName="/xl/ctrlProps/ctrlProp107.xml" ContentType="application/vnd.ms-excel.controlproperties+xml"/>
  <Override PartName="/xl/drawings/drawing9.xml" ContentType="application/vnd.openxmlformats-officedocument.drawing+xml"/>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ctrlProps/ctrlProp108.xml" ContentType="application/vnd.ms-excel.controlproperties+xml"/>
  <Override PartName="/xl/ctrlProps/ctrlProp109.xml" ContentType="application/vnd.ms-excel.controlproperties+xml"/>
  <Override PartName="/xl/drawings/drawing10.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ctrlProps/ctrlProp110.xml" ContentType="application/vnd.ms-excel.controlproperties+xml"/>
  <Override PartName="/xl/ctrlProps/ctrlProp111.xml" ContentType="application/vnd.ms-excel.controlproperties+xml"/>
  <Override PartName="/xl/drawings/drawing11.xml" ContentType="application/vnd.openxmlformats-officedocument.drawing+xml"/>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12.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ctrlProps/ctrlProp116.xml" ContentType="application/vnd.ms-excel.controlproperties+xml"/>
  <Override PartName="/xl/ctrlProps/ctrlProp117.xml" ContentType="application/vnd.ms-excel.controlproperties+xml"/>
  <Override PartName="/xl/drawings/drawing13.xml" ContentType="application/vnd.openxmlformats-officedocument.drawing+xml"/>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ctrlProps/ctrlProp118.xml" ContentType="application/vnd.ms-excel.controlproperties+xml"/>
  <Override PartName="/xl/ctrlProps/ctrlProp119.xml" ContentType="application/vnd.ms-excel.controlproperties+xml"/>
  <Override PartName="/xl/drawings/drawing14.xml" ContentType="application/vnd.openxmlformats-officedocument.drawing+xml"/>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ctrlProps/ctrlProp120.xml" ContentType="application/vnd.ms-excel.controlproperties+xml"/>
  <Override PartName="/xl/ctrlProps/ctrlProp121.xml" ContentType="application/vnd.ms-excel.controlproperties+xml"/>
  <Override PartName="/xl/drawings/drawing15.xml" ContentType="application/vnd.openxmlformats-officedocument.drawing+xml"/>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ctrlProps/ctrlProp122.xml" ContentType="application/vnd.ms-excel.controlproperties+xml"/>
  <Override PartName="/xl/ctrlProps/ctrlProp123.xml" ContentType="application/vnd.ms-excel.controlproperties+xml"/>
  <Override PartName="/xl/drawings/drawing16.xml" ContentType="application/vnd.openxmlformats-officedocument.drawing+xml"/>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ctrlProps/ctrlProp124.xml" ContentType="application/vnd.ms-excel.controlproperties+xml"/>
  <Override PartName="/xl/ctrlProps/ctrlProp125.xml" ContentType="application/vnd.ms-excel.controlproperties+xml"/>
  <Override PartName="/xl/drawings/drawing17.xml" ContentType="application/vnd.openxmlformats-officedocument.drawing+xml"/>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18.xml" ContentType="application/vnd.openxmlformats-officedocument.drawing+xml"/>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19.xml" ContentType="application/vnd.openxmlformats-officedocument.drawing+xml"/>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20.xml" ContentType="application/vnd.openxmlformats-officedocument.drawing+xml"/>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21.xml" ContentType="application/vnd.openxmlformats-officedocument.drawing+xml"/>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drawings/drawing2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drawings/drawing23.xml" ContentType="application/vnd.openxmlformats-officedocument.drawing+xml"/>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drawings/drawing24.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drawings/drawing25.xml" ContentType="application/vnd.openxmlformats-officedocument.drawing+xml"/>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drawings/drawing26.xml" ContentType="application/vnd.openxmlformats-officedocument.drawing+xml"/>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drawings/drawing27.xml" ContentType="application/vnd.openxmlformats-officedocument.drawing+xml"/>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ctrlProps/ctrlProp307.xml" ContentType="application/vnd.ms-excel.controlproperties+xml"/>
  <Override PartName="/xl/ctrlProps/ctrlProp308.xml" ContentType="application/vnd.ms-excel.controlproperties+xml"/>
  <Override PartName="/xl/drawings/drawing28.xml" ContentType="application/vnd.openxmlformats-officedocument.drawing+xml"/>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ctrlProps/ctrlProp309.xml" ContentType="application/vnd.ms-excel.controlproperties+xml"/>
  <Override PartName="/xl/ctrlProps/ctrlProp310.xml" ContentType="application/vnd.ms-excel.controlproperties+xml"/>
  <Override PartName="/xl/drawings/drawing29.xml" ContentType="application/vnd.openxmlformats-officedocument.drawing+xml"/>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drawings/drawing30.xml" ContentType="application/vnd.openxmlformats-officedocument.drawing+xml"/>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drawings/drawing31.xml" ContentType="application/vnd.openxmlformats-officedocument.drawing+xml"/>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32.xml" ContentType="application/vnd.openxmlformats-officedocument.drawing+xml"/>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drawings/drawing33.xml" ContentType="application/vnd.openxmlformats-officedocument.drawing+xml"/>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codeName="{8C4F1C90-05EB-6A55-5F09-09C24B55AC0B}"/>
  <workbookPr codeName="ThisWorkbook"/>
  <bookViews>
    <workbookView xWindow="1950" yWindow="0" windowWidth="24165" windowHeight="16065"/>
  </bookViews>
  <sheets>
    <sheet name="NAVODILA" sheetId="17" r:id="rId1"/>
    <sheet name="VNOS PODATKOV" sheetId="1" r:id="rId2"/>
    <sheet name="1A NASLOVNA" sheetId="32" r:id="rId3"/>
    <sheet name="1B STROKOVNJAKI" sheetId="62" r:id="rId4"/>
    <sheet name="1C NASLOVNA NAČRT" sheetId="44" r:id="rId5"/>
    <sheet name="2A IZJAVA DGD" sheetId="33" r:id="rId6"/>
    <sheet name="2B IZJAVA PZI" sheetId="37" r:id="rId7"/>
    <sheet name="2C IZJAVA VN" sheetId="64" r:id="rId8"/>
    <sheet name="2D IZJAVA PREGLED" sheetId="63" r:id="rId9"/>
    <sheet name="2E IZJAVA PZO" sheetId="65" r:id="rId10"/>
    <sheet name="2F IZJAVA PID" sheetId="34" r:id="rId11"/>
    <sheet name="2G IZJAVA PID NR" sheetId="90" r:id="rId12"/>
    <sheet name="3 KAZALO" sheetId="42" r:id="rId13"/>
    <sheet name="4A SPLOŠNI PODATKI" sheetId="35" r:id="rId14"/>
    <sheet name="4B PODATKI OBJEKTI" sheetId="91" r:id="rId15"/>
    <sheet name="4C ZEMLJIŠČA" sheetId="93" r:id="rId16"/>
    <sheet name="4D ODMERA KMET. ZEMLJIŠČA" sheetId="92" r:id="rId17"/>
    <sheet name="8A POGOJI VLOGA" sheetId="21" r:id="rId18"/>
    <sheet name="9A MNENJA VLOGA" sheetId="18" r:id="rId19"/>
    <sheet name="9B MNENJA VLOGA DMO" sheetId="87" r:id="rId20"/>
    <sheet name="11A GD VLOGA" sheetId="23" r:id="rId21"/>
    <sheet name="12 GD SPREM" sheetId="24" r:id="rId22"/>
    <sheet name="13A PRIP DELA" sheetId="26" r:id="rId23"/>
    <sheet name="13B GRADNJA" sheetId="25" r:id="rId24"/>
    <sheet name="13D SPREM INVEST" sheetId="73" r:id="rId25"/>
    <sheet name="13E PO PRIJAVA" sheetId="89" r:id="rId26"/>
    <sheet name="14 UD ZAHTEVA" sheetId="27" r:id="rId27"/>
    <sheet name="15B UD IZJAVA 1-ST" sheetId="74" r:id="rId28"/>
    <sheet name="15C UD IZJAVA 1-ST BO" sheetId="75" r:id="rId29"/>
    <sheet name="15D UD IZJAVA POS OKOL" sheetId="76" r:id="rId30"/>
    <sheet name="16A DOPOL VLOGE" sheetId="77" r:id="rId31"/>
    <sheet name="16B DOPOL PODALJ" sheetId="78" r:id="rId32"/>
    <sheet name="17B PO PODALJ ZAH" sheetId="79" r:id="rId33"/>
    <sheet name="21 IZJAVA NR" sheetId="68" r:id="rId34"/>
    <sheet name="BAZA PODATKOV" sheetId="3" r:id="rId35"/>
    <sheet name="MNENJEDAJALCI" sheetId="43" r:id="rId36"/>
  </sheets>
  <definedNames>
    <definedName name="CC_SI_DGP">'BAZA PODATKOV'!#REF!</definedName>
    <definedName name="CC_SI_GIO">'BAZA PODATKOV'!$A$166:$A$210</definedName>
    <definedName name="CC_SI_S">'BAZA PODATKOV'!$A$124:$A$163</definedName>
    <definedName name="DANE">'BAZA PODATKOV'!$A$107:$A$109</definedName>
    <definedName name="Direkcija_RS_za_vode">'BAZA PODATKOV'!$A$234:$A$243</definedName>
    <definedName name="Elektro">'BAZA PODATKOV'!$A$269:$A$275</definedName>
    <definedName name="IZKAZI">'BAZA PODATKOV'!$A$35:$A$39</definedName>
    <definedName name="KO_FEKALNE_VODE">'BAZA PODATKOV'!$A$49:$A$53</definedName>
    <definedName name="KO_MESTO_PRIKLJUCITVE">'BAZA PODATKOV'!$A$68:$A$70</definedName>
    <definedName name="KO_METEORNE_VODE">'BAZA PODATKOV'!$A$56:$A$61</definedName>
    <definedName name="KO_SPLOSNO">'BAZA PODATKOV'!$A$42:$A$46</definedName>
    <definedName name="NACRTI">'BAZA PODATKOV'!$A$22:$A$32</definedName>
    <definedName name="POZAR">'BAZA PODATKOV'!$A$102:$A$104</definedName>
    <definedName name="PROSTORSKI_AKTI">'BAZA PODATKOV'!$A$80:$A$84</definedName>
    <definedName name="Tabelca">'VNOS PODATKOV'!$C$293:$D$302</definedName>
    <definedName name="VRSTA_GRADNJE">'BAZA PODATKOV'!$A$87:$A$92</definedName>
    <definedName name="VRSTA_OBJEKTA">'BAZA PODATKOV'!$A$112:$A$115</definedName>
    <definedName name="VRSTE_DOKUMENTACIJE">'BAZA PODATKOV'!$A$2:$A$12</definedName>
    <definedName name="VRSTE_NACRTOV">'BAZA PODATKOV'!$A$22:$A$32</definedName>
    <definedName name="ZAHTEVNOST">'BAZA PODATKOV'!$A$95:$A$99</definedName>
    <definedName name="Zavod_RS_za_varstvo_narave">'BAZA PODATKOV'!$A$223:$A$231</definedName>
    <definedName name="Zavod_za_gozdove_Slovenije">'BAZA PODATKOV'!$A$246:$A$261</definedName>
    <definedName name="ZVKDS">'BAZA PODATKOV'!$A$213:$A$220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68" l="1"/>
  <c r="C22" i="75"/>
  <c r="C9" i="75"/>
  <c r="C22" i="74"/>
  <c r="C9" i="74"/>
  <c r="D82" i="24"/>
  <c r="C146" i="23"/>
  <c r="D78" i="23"/>
  <c r="B38" i="21"/>
  <c r="B49" i="34"/>
  <c r="B37" i="34"/>
  <c r="C21" i="90"/>
  <c r="C10" i="90"/>
  <c r="B24" i="34"/>
  <c r="B10" i="34"/>
  <c r="B23" i="65"/>
  <c r="B10" i="65"/>
  <c r="B10" i="63"/>
  <c r="B24" i="64"/>
  <c r="B10" i="64"/>
  <c r="B23" i="37"/>
  <c r="B10" i="37"/>
  <c r="B22" i="33"/>
  <c r="B10" i="33"/>
  <c r="C29" i="44"/>
  <c r="C35" i="32"/>
  <c r="C25" i="32"/>
  <c r="A30" i="35" l="1"/>
  <c r="C68" i="26"/>
  <c r="B68" i="26"/>
  <c r="A67" i="26"/>
  <c r="C25" i="18" l="1"/>
  <c r="A44" i="78"/>
  <c r="C18" i="78"/>
  <c r="A18" i="78"/>
  <c r="C17" i="78"/>
  <c r="A17" i="78"/>
  <c r="C16" i="78"/>
  <c r="A16" i="78"/>
  <c r="A15" i="78"/>
  <c r="A46" i="77"/>
  <c r="C18" i="77"/>
  <c r="A18" i="77"/>
  <c r="C17" i="77"/>
  <c r="A17" i="77"/>
  <c r="C16" i="77"/>
  <c r="A16" i="77"/>
  <c r="A15" i="77"/>
  <c r="A96" i="27"/>
  <c r="B81" i="27"/>
  <c r="C81" i="27"/>
  <c r="B45" i="27"/>
  <c r="C45" i="27"/>
  <c r="C44" i="27"/>
  <c r="B44" i="27"/>
  <c r="A41" i="79"/>
  <c r="A40" i="89"/>
  <c r="A43" i="73"/>
  <c r="A51" i="87"/>
  <c r="B72" i="25"/>
  <c r="C72" i="25"/>
  <c r="A81" i="25"/>
  <c r="A77" i="26"/>
  <c r="A153" i="24"/>
  <c r="B51" i="24"/>
  <c r="C51" i="24"/>
  <c r="C50" i="24"/>
  <c r="B50" i="24"/>
  <c r="C49" i="24"/>
  <c r="B49" i="24"/>
  <c r="A151" i="23"/>
  <c r="B53" i="23"/>
  <c r="C53" i="23"/>
  <c r="B40" i="23"/>
  <c r="C40" i="23"/>
  <c r="C49" i="23"/>
  <c r="B49" i="23"/>
  <c r="C48" i="23"/>
  <c r="B48" i="23"/>
  <c r="C47" i="23"/>
  <c r="B47" i="23"/>
  <c r="C46" i="23"/>
  <c r="B46" i="23"/>
  <c r="C45" i="23"/>
  <c r="B45" i="23"/>
  <c r="C44" i="23"/>
  <c r="B44" i="23"/>
  <c r="C43" i="23"/>
  <c r="B43" i="23"/>
  <c r="A41" i="23"/>
  <c r="C39" i="23"/>
  <c r="B39" i="23"/>
  <c r="C38" i="23"/>
  <c r="B38" i="23"/>
  <c r="C20" i="18"/>
  <c r="C21" i="18"/>
  <c r="A98" i="18"/>
  <c r="B45" i="18"/>
  <c r="C45" i="18"/>
  <c r="B44" i="18"/>
  <c r="C54" i="18"/>
  <c r="B54" i="18"/>
  <c r="C53" i="18"/>
  <c r="B53" i="18"/>
  <c r="C52" i="18"/>
  <c r="B52" i="18"/>
  <c r="C51" i="18"/>
  <c r="B51" i="18"/>
  <c r="C50" i="18"/>
  <c r="B50" i="18"/>
  <c r="C49" i="18"/>
  <c r="B49" i="18"/>
  <c r="C48" i="18"/>
  <c r="B48" i="18"/>
  <c r="A46" i="18"/>
  <c r="C44" i="18"/>
  <c r="A59" i="21"/>
  <c r="C38" i="21"/>
  <c r="C47" i="21"/>
  <c r="B47" i="21"/>
  <c r="C46" i="21"/>
  <c r="B46" i="21"/>
  <c r="C45" i="21"/>
  <c r="B45" i="21"/>
  <c r="C44" i="21"/>
  <c r="B44" i="21"/>
  <c r="C43" i="21"/>
  <c r="B43" i="21"/>
  <c r="C42" i="21"/>
  <c r="B42" i="21"/>
  <c r="C41" i="21"/>
  <c r="B41" i="21"/>
  <c r="A21" i="44"/>
  <c r="A22" i="44"/>
  <c r="A20" i="44"/>
  <c r="A14" i="44"/>
  <c r="A28" i="32"/>
  <c r="C13" i="44"/>
  <c r="B13" i="44"/>
  <c r="C12" i="44"/>
  <c r="B12" i="44"/>
  <c r="C11" i="44"/>
  <c r="B11" i="44"/>
  <c r="C10" i="44"/>
  <c r="B10" i="44"/>
  <c r="C9" i="44"/>
  <c r="B9" i="44"/>
  <c r="C8" i="44"/>
  <c r="B8" i="44"/>
  <c r="A8" i="44"/>
  <c r="C7" i="44"/>
  <c r="B7" i="44"/>
  <c r="A7" i="44"/>
  <c r="A31" i="32"/>
  <c r="B23" i="32"/>
  <c r="B22" i="32"/>
  <c r="B21" i="32"/>
  <c r="B20" i="32"/>
  <c r="B19" i="32"/>
  <c r="C20" i="32"/>
  <c r="B18" i="32"/>
  <c r="B17" i="32"/>
  <c r="C18" i="32"/>
  <c r="C19" i="32"/>
  <c r="C21" i="32"/>
  <c r="C22" i="32"/>
  <c r="C23" i="32"/>
  <c r="C17" i="32"/>
  <c r="D23" i="93" l="1"/>
  <c r="D18" i="93"/>
  <c r="D13" i="93"/>
  <c r="B36" i="93"/>
  <c r="B44" i="93" s="1"/>
  <c r="B52" i="93" s="1"/>
  <c r="B60" i="93" s="1"/>
  <c r="B68" i="93" s="1"/>
  <c r="B76" i="93" s="1"/>
  <c r="B84" i="93" s="1"/>
  <c r="B92" i="93" s="1"/>
  <c r="B104" i="93" s="1"/>
  <c r="C36" i="93"/>
  <c r="C44" i="93" s="1"/>
  <c r="C52" i="93" s="1"/>
  <c r="C60" i="93" s="1"/>
  <c r="C68" i="93" s="1"/>
  <c r="C76" i="93" s="1"/>
  <c r="C84" i="93" s="1"/>
  <c r="C92" i="93" s="1"/>
  <c r="C104" i="93" s="1"/>
  <c r="D36" i="93"/>
  <c r="D44" i="93" s="1"/>
  <c r="D52" i="93" s="1"/>
  <c r="D60" i="93" s="1"/>
  <c r="D68" i="93" s="1"/>
  <c r="D76" i="93" s="1"/>
  <c r="D84" i="93" s="1"/>
  <c r="D92" i="93" s="1"/>
  <c r="D104" i="93" s="1"/>
  <c r="A36" i="93"/>
  <c r="A44" i="93" s="1"/>
  <c r="A52" i="93" s="1"/>
  <c r="A60" i="93" s="1"/>
  <c r="A68" i="93" s="1"/>
  <c r="A76" i="93" s="1"/>
  <c r="A84" i="93" s="1"/>
  <c r="A92" i="93" s="1"/>
  <c r="A99" i="93" s="1"/>
  <c r="A35" i="93"/>
  <c r="D143" i="91"/>
  <c r="D137" i="91"/>
  <c r="D131" i="91"/>
  <c r="D84" i="91"/>
  <c r="D77" i="91"/>
  <c r="D70" i="91"/>
  <c r="C124" i="91" l="1"/>
  <c r="B8" i="93"/>
  <c r="A104" i="93"/>
  <c r="C62" i="91"/>
  <c r="B25" i="68" l="1"/>
  <c r="B9" i="35"/>
  <c r="H159" i="1" l="1"/>
  <c r="G159" i="1"/>
  <c r="F159" i="1"/>
  <c r="I38" i="1"/>
  <c r="A94" i="93"/>
  <c r="A86" i="93"/>
  <c r="A78" i="93"/>
  <c r="A70" i="93"/>
  <c r="A62" i="93"/>
  <c r="A54" i="93"/>
  <c r="A46" i="93"/>
  <c r="A38" i="93"/>
  <c r="A103" i="93" l="1"/>
  <c r="A83" i="93"/>
  <c r="A91" i="93"/>
  <c r="A75" i="93"/>
  <c r="A67" i="93"/>
  <c r="A59" i="93"/>
  <c r="A51" i="93"/>
  <c r="A43" i="93"/>
  <c r="A106" i="93"/>
  <c r="C41" i="87" l="1"/>
  <c r="C76" i="24" l="1"/>
  <c r="A76" i="24"/>
  <c r="C75" i="24"/>
  <c r="A75" i="24"/>
  <c r="C74" i="24"/>
  <c r="A74" i="24"/>
  <c r="A73" i="24"/>
  <c r="C70" i="24"/>
  <c r="A70" i="24"/>
  <c r="C69" i="24"/>
  <c r="A69" i="24"/>
  <c r="A68" i="24"/>
  <c r="A49" i="21"/>
  <c r="A50" i="21"/>
  <c r="A51" i="21" l="1"/>
  <c r="C13" i="79"/>
  <c r="A13" i="79"/>
  <c r="C12" i="79"/>
  <c r="A12" i="79"/>
  <c r="A11" i="79"/>
  <c r="C10" i="79"/>
  <c r="A10" i="79"/>
  <c r="C9" i="79"/>
  <c r="A9" i="79"/>
  <c r="A8" i="79"/>
  <c r="C7" i="79"/>
  <c r="A7" i="79"/>
  <c r="C6" i="79"/>
  <c r="A6" i="79"/>
  <c r="A5" i="79"/>
  <c r="A4" i="79"/>
  <c r="C13" i="78"/>
  <c r="A13" i="78"/>
  <c r="C12" i="78"/>
  <c r="A12" i="78"/>
  <c r="A11" i="78"/>
  <c r="C10" i="78"/>
  <c r="A10" i="78"/>
  <c r="C9" i="78"/>
  <c r="A9" i="78"/>
  <c r="A8" i="78"/>
  <c r="C7" i="78"/>
  <c r="A7" i="78"/>
  <c r="C6" i="78"/>
  <c r="A6" i="78"/>
  <c r="A5" i="78"/>
  <c r="A4" i="78"/>
  <c r="C13" i="77"/>
  <c r="A13" i="77"/>
  <c r="C12" i="77"/>
  <c r="A12" i="77"/>
  <c r="A11" i="77"/>
  <c r="C10" i="77"/>
  <c r="A10" i="77"/>
  <c r="C9" i="77"/>
  <c r="A9" i="77"/>
  <c r="A8" i="77"/>
  <c r="C7" i="77"/>
  <c r="A7" i="77"/>
  <c r="C6" i="77"/>
  <c r="A6" i="77"/>
  <c r="A5" i="77"/>
  <c r="A4" i="77"/>
  <c r="C17" i="27"/>
  <c r="A17" i="27"/>
  <c r="C16" i="27"/>
  <c r="A16" i="27"/>
  <c r="C15" i="27"/>
  <c r="A15" i="27"/>
  <c r="A14" i="27"/>
  <c r="C16" i="89"/>
  <c r="A16" i="89"/>
  <c r="C15" i="89"/>
  <c r="A15" i="89"/>
  <c r="C14" i="89"/>
  <c r="A14" i="89"/>
  <c r="A13" i="89"/>
  <c r="C12" i="89"/>
  <c r="A12" i="89"/>
  <c r="C11" i="89"/>
  <c r="A11" i="89"/>
  <c r="C10" i="89"/>
  <c r="A10" i="89"/>
  <c r="A9" i="89"/>
  <c r="C8" i="89"/>
  <c r="A8" i="89"/>
  <c r="C7" i="89"/>
  <c r="A7" i="89"/>
  <c r="C6" i="89"/>
  <c r="A6" i="89"/>
  <c r="A5" i="89"/>
  <c r="A4" i="89"/>
  <c r="D16" i="73"/>
  <c r="A16" i="73"/>
  <c r="D15" i="73"/>
  <c r="D14" i="73"/>
  <c r="C15" i="73"/>
  <c r="A15" i="73"/>
  <c r="C14" i="73"/>
  <c r="A14" i="73"/>
  <c r="C16" i="25"/>
  <c r="A16" i="25"/>
  <c r="C15" i="25"/>
  <c r="A15" i="25"/>
  <c r="C14" i="25"/>
  <c r="A14" i="25"/>
  <c r="A13" i="25"/>
  <c r="C12" i="25"/>
  <c r="A12" i="25"/>
  <c r="C11" i="25"/>
  <c r="A11" i="25"/>
  <c r="C10" i="25"/>
  <c r="A10" i="25"/>
  <c r="A9" i="25"/>
  <c r="C8" i="25"/>
  <c r="A8" i="25"/>
  <c r="C7" i="25"/>
  <c r="A7" i="25"/>
  <c r="C6" i="25"/>
  <c r="A6" i="25"/>
  <c r="A5" i="25"/>
  <c r="A4" i="25"/>
  <c r="C16" i="26"/>
  <c r="A16" i="26"/>
  <c r="C15" i="26"/>
  <c r="A15" i="26"/>
  <c r="C14" i="26"/>
  <c r="A14" i="26"/>
  <c r="A13" i="26"/>
  <c r="A4" i="26"/>
  <c r="C16" i="24"/>
  <c r="A16" i="24"/>
  <c r="C15" i="24"/>
  <c r="A15" i="24"/>
  <c r="C14" i="24"/>
  <c r="A14" i="24"/>
  <c r="A13" i="24"/>
  <c r="A4" i="24"/>
  <c r="C16" i="23"/>
  <c r="A16" i="23"/>
  <c r="C15" i="23"/>
  <c r="A15" i="23"/>
  <c r="C14" i="23"/>
  <c r="A14" i="23"/>
  <c r="A13" i="23"/>
  <c r="A4" i="23"/>
  <c r="C16" i="87"/>
  <c r="A16" i="87"/>
  <c r="C15" i="87"/>
  <c r="A15" i="87"/>
  <c r="C14" i="87"/>
  <c r="A14" i="87"/>
  <c r="A13" i="87"/>
  <c r="A4" i="87"/>
  <c r="A4" i="18"/>
  <c r="A4" i="21"/>
  <c r="C16" i="18"/>
  <c r="A16" i="18"/>
  <c r="C15" i="18"/>
  <c r="A15" i="18"/>
  <c r="C14" i="18"/>
  <c r="A14" i="18"/>
  <c r="A13" i="18"/>
  <c r="C16" i="21"/>
  <c r="A16" i="21"/>
  <c r="C15" i="21"/>
  <c r="A15" i="21"/>
  <c r="C14" i="21"/>
  <c r="A14" i="21"/>
  <c r="A13" i="21"/>
  <c r="C13" i="32"/>
  <c r="A13" i="32"/>
  <c r="C12" i="32"/>
  <c r="A12" i="32"/>
  <c r="A11" i="32"/>
  <c r="A4" i="32"/>
  <c r="H38" i="1" l="1"/>
  <c r="G38" i="1"/>
  <c r="C12" i="76"/>
  <c r="C11" i="76"/>
  <c r="C10" i="76"/>
  <c r="A8" i="76"/>
  <c r="C9" i="76"/>
  <c r="C20" i="75"/>
  <c r="C19" i="75"/>
  <c r="A8" i="75"/>
  <c r="A8" i="74"/>
  <c r="C20" i="74"/>
  <c r="C19" i="74"/>
  <c r="C77" i="27"/>
  <c r="A21" i="27"/>
  <c r="C23" i="27"/>
  <c r="C24" i="27"/>
  <c r="C22" i="27"/>
  <c r="C12" i="27"/>
  <c r="C13" i="27"/>
  <c r="C11" i="27"/>
  <c r="C8" i="27"/>
  <c r="C9" i="27"/>
  <c r="C7" i="27"/>
  <c r="A13" i="27"/>
  <c r="A12" i="27"/>
  <c r="A11" i="27"/>
  <c r="A10" i="27"/>
  <c r="A9" i="27"/>
  <c r="A8" i="27"/>
  <c r="A7" i="27"/>
  <c r="A6" i="27"/>
  <c r="C65" i="24"/>
  <c r="C64" i="24"/>
  <c r="C63" i="24"/>
  <c r="C62" i="24"/>
  <c r="A37" i="23"/>
  <c r="C43" i="18"/>
  <c r="A43" i="18"/>
  <c r="C37" i="21"/>
  <c r="A37" i="21"/>
  <c r="C33" i="91" l="1"/>
  <c r="B19" i="68"/>
  <c r="A19" i="68"/>
  <c r="A17" i="68"/>
  <c r="B13" i="68"/>
  <c r="B14" i="68"/>
  <c r="A8" i="68"/>
  <c r="B8" i="68"/>
  <c r="B11" i="68"/>
  <c r="B12" i="68"/>
  <c r="B10" i="68"/>
  <c r="A5" i="90"/>
  <c r="C5" i="90"/>
  <c r="A6" i="90"/>
  <c r="C6" i="90"/>
  <c r="A7" i="90"/>
  <c r="C7" i="90"/>
  <c r="A22" i="90"/>
  <c r="C22" i="90"/>
  <c r="A24" i="90"/>
  <c r="C24" i="90"/>
  <c r="B20" i="35"/>
  <c r="B19" i="35"/>
  <c r="A6" i="44"/>
  <c r="A19" i="44"/>
  <c r="A18" i="44"/>
  <c r="C37" i="87"/>
  <c r="C36" i="87"/>
  <c r="C34" i="87"/>
  <c r="A32" i="87"/>
  <c r="C23" i="79"/>
  <c r="C24" i="79"/>
  <c r="C25" i="79"/>
  <c r="C26" i="79"/>
  <c r="C22" i="79"/>
  <c r="A15" i="79"/>
  <c r="C31" i="78"/>
  <c r="A31" i="78"/>
  <c r="C23" i="78"/>
  <c r="C22" i="78"/>
  <c r="C23" i="77"/>
  <c r="C22" i="77"/>
  <c r="C26" i="76"/>
  <c r="C25" i="76"/>
  <c r="A25" i="76"/>
  <c r="C21" i="76"/>
  <c r="C20" i="76"/>
  <c r="A20" i="76"/>
  <c r="C14" i="76"/>
  <c r="A14" i="76"/>
  <c r="A13" i="76"/>
  <c r="A20" i="75"/>
  <c r="A19" i="75"/>
  <c r="C17" i="75"/>
  <c r="C16" i="75"/>
  <c r="A16" i="75"/>
  <c r="C14" i="75"/>
  <c r="C13" i="75"/>
  <c r="A13" i="75"/>
  <c r="A22" i="75"/>
  <c r="A23" i="75"/>
  <c r="C23" i="75"/>
  <c r="A25" i="75"/>
  <c r="C25" i="75"/>
  <c r="A20" i="74"/>
  <c r="A19" i="74"/>
  <c r="C17" i="74"/>
  <c r="C16" i="74"/>
  <c r="A16" i="74"/>
  <c r="C14" i="74"/>
  <c r="C34" i="27"/>
  <c r="C35" i="27"/>
  <c r="C36" i="27"/>
  <c r="C37" i="27"/>
  <c r="C33" i="27"/>
  <c r="A26" i="27"/>
  <c r="C26" i="89"/>
  <c r="C27" i="89"/>
  <c r="C28" i="89"/>
  <c r="C29" i="89"/>
  <c r="C25" i="89"/>
  <c r="A18" i="89"/>
  <c r="C37" i="89"/>
  <c r="A37" i="89"/>
  <c r="C36" i="89"/>
  <c r="A36" i="89"/>
  <c r="C33" i="89"/>
  <c r="C32" i="89"/>
  <c r="A29" i="89"/>
  <c r="A28" i="89"/>
  <c r="A27" i="89"/>
  <c r="A26" i="89"/>
  <c r="A25" i="89"/>
  <c r="A24" i="89"/>
  <c r="A23" i="89"/>
  <c r="C21" i="89"/>
  <c r="A21" i="89"/>
  <c r="C20" i="89"/>
  <c r="A20" i="89"/>
  <c r="C19" i="89"/>
  <c r="A19" i="89"/>
  <c r="C26" i="73"/>
  <c r="C27" i="73"/>
  <c r="C28" i="73"/>
  <c r="C29" i="73"/>
  <c r="C25" i="73"/>
  <c r="A18" i="73"/>
  <c r="C78" i="25"/>
  <c r="C77" i="25"/>
  <c r="A77" i="25"/>
  <c r="A71" i="25"/>
  <c r="C68" i="25"/>
  <c r="C67" i="25"/>
  <c r="C66" i="25"/>
  <c r="C33" i="25"/>
  <c r="A33" i="25"/>
  <c r="C49" i="25"/>
  <c r="A49" i="25"/>
  <c r="C48" i="25"/>
  <c r="A48" i="25"/>
  <c r="C47" i="25"/>
  <c r="A47" i="25"/>
  <c r="C46" i="25"/>
  <c r="A46" i="25"/>
  <c r="A45" i="25"/>
  <c r="C40" i="25"/>
  <c r="A40" i="25"/>
  <c r="C26" i="25"/>
  <c r="C27" i="25"/>
  <c r="C28" i="25"/>
  <c r="C29" i="25"/>
  <c r="C25" i="25"/>
  <c r="A18" i="25"/>
  <c r="C73" i="26"/>
  <c r="C74" i="26"/>
  <c r="C72" i="26"/>
  <c r="C71" i="26"/>
  <c r="C70" i="26"/>
  <c r="C69" i="26"/>
  <c r="C33" i="26"/>
  <c r="A33" i="26"/>
  <c r="C26" i="26"/>
  <c r="C27" i="26"/>
  <c r="C28" i="26"/>
  <c r="C29" i="26"/>
  <c r="C25" i="26"/>
  <c r="A18" i="26"/>
  <c r="C148" i="24"/>
  <c r="A125" i="24"/>
  <c r="A113" i="24"/>
  <c r="A99" i="24"/>
  <c r="A83" i="24"/>
  <c r="F82" i="24"/>
  <c r="E82" i="24"/>
  <c r="C82" i="24"/>
  <c r="A81" i="24"/>
  <c r="F80" i="24"/>
  <c r="E80" i="24"/>
  <c r="D80" i="24"/>
  <c r="C80" i="24"/>
  <c r="C45" i="24"/>
  <c r="A45" i="24"/>
  <c r="C44" i="24"/>
  <c r="A44" i="24"/>
  <c r="C43" i="24"/>
  <c r="A43" i="24"/>
  <c r="C42" i="24"/>
  <c r="A42" i="24"/>
  <c r="A41" i="24"/>
  <c r="C36" i="24"/>
  <c r="A36" i="24"/>
  <c r="C26" i="24"/>
  <c r="C27" i="24"/>
  <c r="C28" i="24"/>
  <c r="C29" i="24"/>
  <c r="C25" i="24"/>
  <c r="A18" i="24"/>
  <c r="D76" i="23"/>
  <c r="C61" i="23"/>
  <c r="C26" i="23"/>
  <c r="C27" i="23"/>
  <c r="C28" i="23"/>
  <c r="C29" i="23"/>
  <c r="C25" i="23"/>
  <c r="A18" i="23"/>
  <c r="A37" i="87"/>
  <c r="C46" i="87"/>
  <c r="A46" i="87"/>
  <c r="C45" i="87"/>
  <c r="A45" i="87"/>
  <c r="C44" i="87"/>
  <c r="A44" i="87"/>
  <c r="A43" i="87"/>
  <c r="C40" i="87"/>
  <c r="A40" i="87"/>
  <c r="A39" i="87"/>
  <c r="A35" i="87"/>
  <c r="A34" i="87"/>
  <c r="C29" i="87"/>
  <c r="A29" i="87"/>
  <c r="C28" i="87"/>
  <c r="A28" i="87"/>
  <c r="C27" i="87"/>
  <c r="A27" i="87"/>
  <c r="C26" i="87"/>
  <c r="A26" i="87"/>
  <c r="C25" i="87"/>
  <c r="A25" i="87"/>
  <c r="A24" i="87"/>
  <c r="A23" i="87"/>
  <c r="C21" i="87"/>
  <c r="A21" i="87"/>
  <c r="C20" i="87"/>
  <c r="A20" i="87"/>
  <c r="C19" i="87"/>
  <c r="A19" i="87"/>
  <c r="A18" i="87"/>
  <c r="C12" i="87"/>
  <c r="A12" i="87"/>
  <c r="C11" i="87"/>
  <c r="A11" i="87"/>
  <c r="C10" i="87"/>
  <c r="A10" i="87"/>
  <c r="A9" i="87"/>
  <c r="C8" i="87"/>
  <c r="A8" i="87"/>
  <c r="C7" i="87"/>
  <c r="A7" i="87"/>
  <c r="C6" i="87"/>
  <c r="A6" i="87"/>
  <c r="A5" i="87"/>
  <c r="C82" i="18"/>
  <c r="C81" i="18"/>
  <c r="A82" i="18"/>
  <c r="A81" i="18"/>
  <c r="A80" i="18"/>
  <c r="A79" i="18"/>
  <c r="A39" i="18"/>
  <c r="A38" i="18"/>
  <c r="C61" i="18"/>
  <c r="C60" i="18"/>
  <c r="C59" i="18"/>
  <c r="A34" i="18"/>
  <c r="C26" i="18"/>
  <c r="C27" i="18"/>
  <c r="C28" i="18"/>
  <c r="C29" i="18"/>
  <c r="A18" i="18"/>
  <c r="A54" i="21"/>
  <c r="A52" i="21"/>
  <c r="C26" i="21"/>
  <c r="C27" i="21"/>
  <c r="C28" i="21"/>
  <c r="C29" i="21"/>
  <c r="C25" i="21"/>
  <c r="A18" i="21"/>
  <c r="P296" i="1" l="1"/>
  <c r="F296" i="1"/>
  <c r="A21" i="35"/>
  <c r="A11" i="35"/>
  <c r="A16" i="35"/>
  <c r="A7" i="35"/>
  <c r="B22" i="34"/>
  <c r="B21" i="34"/>
  <c r="A22" i="34"/>
  <c r="A21" i="34"/>
  <c r="B17" i="65"/>
  <c r="A17" i="65"/>
  <c r="B16" i="65"/>
  <c r="A16" i="65"/>
  <c r="B16" i="64"/>
  <c r="B33" i="63"/>
  <c r="B35" i="63"/>
  <c r="A35" i="63"/>
  <c r="B23" i="63"/>
  <c r="A23" i="63"/>
  <c r="B22" i="63"/>
  <c r="A22" i="63"/>
  <c r="A7" i="63"/>
  <c r="A6" i="63"/>
  <c r="A5" i="63"/>
  <c r="B7" i="63"/>
  <c r="B6" i="63"/>
  <c r="B5" i="63"/>
  <c r="B17" i="37"/>
  <c r="B16" i="37"/>
  <c r="B17" i="33"/>
  <c r="B16" i="33"/>
  <c r="A17" i="37"/>
  <c r="A16" i="37"/>
  <c r="A17" i="33"/>
  <c r="A16" i="33"/>
  <c r="C38" i="32"/>
  <c r="A38" i="32"/>
  <c r="C37" i="32"/>
  <c r="E201" i="1"/>
  <c r="A68" i="27"/>
  <c r="A66" i="27"/>
  <c r="A67" i="27"/>
  <c r="A65" i="27"/>
  <c r="A64" i="27"/>
  <c r="C68" i="27"/>
  <c r="C66" i="27"/>
  <c r="C67" i="27"/>
  <c r="C65" i="27"/>
  <c r="J38" i="1"/>
  <c r="D38" i="1"/>
  <c r="C38" i="1"/>
  <c r="C34" i="79"/>
  <c r="C33" i="79"/>
  <c r="C30" i="79"/>
  <c r="C29" i="79"/>
  <c r="A34" i="79"/>
  <c r="A33" i="79"/>
  <c r="A26" i="79"/>
  <c r="A25" i="79"/>
  <c r="A24" i="79"/>
  <c r="A23" i="79"/>
  <c r="A22" i="79"/>
  <c r="A21" i="79"/>
  <c r="A20" i="79"/>
  <c r="C18" i="79"/>
  <c r="A18" i="79"/>
  <c r="C17" i="79"/>
  <c r="A17" i="79"/>
  <c r="C16" i="79"/>
  <c r="A16" i="79"/>
  <c r="A23" i="78" l="1"/>
  <c r="A22" i="78"/>
  <c r="A21" i="78"/>
  <c r="A20" i="78"/>
  <c r="A23" i="77"/>
  <c r="A22" i="77"/>
  <c r="A21" i="77"/>
  <c r="A20" i="77"/>
  <c r="C32" i="76"/>
  <c r="C31" i="76"/>
  <c r="A9" i="75"/>
  <c r="C7" i="75"/>
  <c r="A7" i="75"/>
  <c r="C6" i="75"/>
  <c r="A6" i="75"/>
  <c r="C5" i="75"/>
  <c r="A5" i="75"/>
  <c r="A4" i="75"/>
  <c r="C25" i="74"/>
  <c r="A25" i="74"/>
  <c r="C23" i="74"/>
  <c r="A23" i="74"/>
  <c r="A22" i="74"/>
  <c r="C13" i="74"/>
  <c r="A13" i="74"/>
  <c r="A9" i="74"/>
  <c r="C7" i="74"/>
  <c r="A7" i="74"/>
  <c r="C6" i="74"/>
  <c r="A6" i="74"/>
  <c r="C5" i="74"/>
  <c r="A5" i="74"/>
  <c r="A4" i="74"/>
  <c r="C76" i="27"/>
  <c r="C75" i="27"/>
  <c r="A77" i="27"/>
  <c r="A76" i="27"/>
  <c r="A75" i="27"/>
  <c r="A37" i="27"/>
  <c r="A36" i="27"/>
  <c r="A35" i="27"/>
  <c r="A34" i="27"/>
  <c r="A33" i="27"/>
  <c r="A32" i="27"/>
  <c r="A31" i="27"/>
  <c r="C29" i="27"/>
  <c r="A29" i="27"/>
  <c r="C28" i="27"/>
  <c r="A28" i="27"/>
  <c r="C27" i="27"/>
  <c r="A27" i="27"/>
  <c r="A24" i="27"/>
  <c r="A23" i="27"/>
  <c r="A22" i="27"/>
  <c r="D39" i="73"/>
  <c r="D38" i="73"/>
  <c r="D37" i="73"/>
  <c r="D36" i="73"/>
  <c r="D35" i="73"/>
  <c r="C39" i="73"/>
  <c r="A39" i="73"/>
  <c r="C38" i="73"/>
  <c r="A38" i="73"/>
  <c r="C37" i="73"/>
  <c r="A37" i="73"/>
  <c r="C36" i="73"/>
  <c r="A36" i="73"/>
  <c r="C35" i="73"/>
  <c r="A11" i="73"/>
  <c r="C11" i="73"/>
  <c r="C10" i="73"/>
  <c r="A10" i="73"/>
  <c r="A7" i="73"/>
  <c r="C7" i="73"/>
  <c r="C6" i="73"/>
  <c r="A6" i="73"/>
  <c r="C33" i="73"/>
  <c r="C32" i="73"/>
  <c r="A29" i="73"/>
  <c r="A28" i="73"/>
  <c r="A27" i="73"/>
  <c r="A26" i="73"/>
  <c r="A25" i="73"/>
  <c r="A24" i="73"/>
  <c r="A23" i="73"/>
  <c r="C21" i="73"/>
  <c r="A21" i="73"/>
  <c r="C20" i="73"/>
  <c r="A20" i="73"/>
  <c r="C19" i="73"/>
  <c r="A19" i="73"/>
  <c r="D12" i="73"/>
  <c r="A12" i="73"/>
  <c r="D11" i="73"/>
  <c r="D10" i="73"/>
  <c r="D8" i="73"/>
  <c r="A8" i="73"/>
  <c r="D7" i="73"/>
  <c r="D6" i="73"/>
  <c r="A78" i="25"/>
  <c r="C76" i="25"/>
  <c r="A76" i="25"/>
  <c r="C75" i="25"/>
  <c r="A75" i="25"/>
  <c r="C74" i="25"/>
  <c r="A74" i="25"/>
  <c r="C73" i="25"/>
  <c r="A73" i="25"/>
  <c r="A70" i="25"/>
  <c r="C44" i="25"/>
  <c r="A44" i="25"/>
  <c r="C43" i="25"/>
  <c r="A43" i="25"/>
  <c r="C42" i="25"/>
  <c r="A42" i="25"/>
  <c r="C41" i="25"/>
  <c r="A41" i="25"/>
  <c r="A39" i="25"/>
  <c r="A29" i="25"/>
  <c r="A28" i="25"/>
  <c r="A27" i="25"/>
  <c r="A26" i="25"/>
  <c r="A25" i="25"/>
  <c r="A24" i="25"/>
  <c r="A23" i="25"/>
  <c r="C21" i="25"/>
  <c r="A21" i="25"/>
  <c r="C20" i="25"/>
  <c r="A20" i="25"/>
  <c r="C19" i="25"/>
  <c r="A19" i="25"/>
  <c r="A66" i="26"/>
  <c r="A47" i="26"/>
  <c r="C47" i="26"/>
  <c r="A48" i="26"/>
  <c r="C48" i="26"/>
  <c r="A49" i="26"/>
  <c r="C49" i="26"/>
  <c r="A45" i="26"/>
  <c r="C46" i="26"/>
  <c r="A46" i="26"/>
  <c r="C42" i="26"/>
  <c r="A42" i="26"/>
  <c r="A29" i="26"/>
  <c r="A28" i="26"/>
  <c r="A27" i="26"/>
  <c r="A26" i="26"/>
  <c r="A25" i="26"/>
  <c r="A24" i="26"/>
  <c r="A23" i="26"/>
  <c r="C21" i="26"/>
  <c r="A21" i="26"/>
  <c r="C20" i="26"/>
  <c r="A20" i="26"/>
  <c r="C19" i="26"/>
  <c r="A19" i="26"/>
  <c r="C12" i="26"/>
  <c r="A12" i="26"/>
  <c r="C11" i="26"/>
  <c r="A11" i="26"/>
  <c r="C10" i="26"/>
  <c r="A10" i="26"/>
  <c r="A9" i="26"/>
  <c r="C8" i="26"/>
  <c r="A8" i="26"/>
  <c r="C7" i="26"/>
  <c r="A7" i="26"/>
  <c r="C6" i="26"/>
  <c r="A6" i="26"/>
  <c r="A5" i="26"/>
  <c r="C38" i="24"/>
  <c r="C39" i="24"/>
  <c r="C37" i="24"/>
  <c r="A38" i="24"/>
  <c r="A39" i="24"/>
  <c r="A37" i="24"/>
  <c r="A35" i="24"/>
  <c r="A29" i="24"/>
  <c r="A28" i="24"/>
  <c r="A27" i="24"/>
  <c r="A26" i="24"/>
  <c r="A25" i="24"/>
  <c r="A24" i="24"/>
  <c r="A23" i="24"/>
  <c r="C21" i="24"/>
  <c r="A21" i="24"/>
  <c r="C20" i="24"/>
  <c r="A20" i="24"/>
  <c r="C19" i="24"/>
  <c r="A19" i="24"/>
  <c r="C12" i="24"/>
  <c r="A12" i="24"/>
  <c r="C11" i="24"/>
  <c r="A11" i="24"/>
  <c r="C10" i="24"/>
  <c r="A10" i="24"/>
  <c r="A9" i="24"/>
  <c r="C8" i="24"/>
  <c r="A8" i="24"/>
  <c r="C7" i="24"/>
  <c r="A7" i="24"/>
  <c r="C6" i="24"/>
  <c r="A6" i="24"/>
  <c r="A5" i="24"/>
  <c r="A29" i="23" l="1"/>
  <c r="A28" i="23"/>
  <c r="A27" i="23"/>
  <c r="A26" i="23"/>
  <c r="A25" i="23"/>
  <c r="A24" i="23"/>
  <c r="A23" i="23"/>
  <c r="A29" i="18"/>
  <c r="A28" i="18"/>
  <c r="A27" i="18"/>
  <c r="A26" i="18"/>
  <c r="A25" i="18"/>
  <c r="A24" i="18"/>
  <c r="A23" i="18"/>
  <c r="C21" i="23"/>
  <c r="A21" i="23"/>
  <c r="C20" i="23"/>
  <c r="A20" i="23"/>
  <c r="C19" i="23"/>
  <c r="A19" i="23"/>
  <c r="C12" i="23"/>
  <c r="A12" i="23"/>
  <c r="C11" i="23"/>
  <c r="A11" i="23"/>
  <c r="C10" i="23"/>
  <c r="A10" i="23"/>
  <c r="A9" i="23"/>
  <c r="C8" i="23"/>
  <c r="A8" i="23"/>
  <c r="C7" i="23"/>
  <c r="A7" i="23"/>
  <c r="C6" i="23"/>
  <c r="A6" i="23"/>
  <c r="A5" i="23"/>
  <c r="C60" i="23"/>
  <c r="C59" i="23"/>
  <c r="C56" i="23"/>
  <c r="C55" i="23"/>
  <c r="C54" i="23"/>
  <c r="A56" i="23"/>
  <c r="A55" i="23"/>
  <c r="A54" i="23"/>
  <c r="A52" i="23"/>
  <c r="C72" i="23"/>
  <c r="A72" i="23"/>
  <c r="C71" i="23"/>
  <c r="A71" i="23"/>
  <c r="C70" i="23"/>
  <c r="A70" i="23"/>
  <c r="A69" i="23"/>
  <c r="C66" i="23"/>
  <c r="A66" i="23"/>
  <c r="C65" i="23"/>
  <c r="A65" i="23"/>
  <c r="A64" i="23"/>
  <c r="A61" i="23"/>
  <c r="A60" i="23"/>
  <c r="A59" i="23"/>
  <c r="C87" i="18"/>
  <c r="C88" i="18"/>
  <c r="C89" i="18"/>
  <c r="C90" i="18"/>
  <c r="C91" i="18"/>
  <c r="C92" i="18"/>
  <c r="C86" i="18"/>
  <c r="C77" i="18"/>
  <c r="C76" i="18"/>
  <c r="C71" i="18"/>
  <c r="C72" i="18"/>
  <c r="C70" i="18"/>
  <c r="C66" i="18"/>
  <c r="C65" i="18"/>
  <c r="A41" i="18"/>
  <c r="A21" i="18"/>
  <c r="A20" i="18"/>
  <c r="C19" i="18"/>
  <c r="A19" i="18"/>
  <c r="C12" i="18"/>
  <c r="A12" i="18"/>
  <c r="C11" i="18"/>
  <c r="A11" i="18"/>
  <c r="C10" i="18"/>
  <c r="A10" i="18"/>
  <c r="A9" i="18"/>
  <c r="C8" i="18"/>
  <c r="A8" i="18"/>
  <c r="C7" i="18"/>
  <c r="A7" i="18"/>
  <c r="C6" i="18"/>
  <c r="A6" i="18"/>
  <c r="A5" i="18"/>
  <c r="C54" i="21"/>
  <c r="C53" i="21"/>
  <c r="C52" i="21"/>
  <c r="A39" i="21"/>
  <c r="C12" i="21"/>
  <c r="A12" i="21"/>
  <c r="C11" i="21"/>
  <c r="A11" i="21"/>
  <c r="C10" i="21"/>
  <c r="A10" i="21"/>
  <c r="A9" i="21"/>
  <c r="C7" i="21"/>
  <c r="A7" i="21"/>
  <c r="C6" i="21"/>
  <c r="A6" i="21"/>
  <c r="A5" i="21"/>
  <c r="A17" i="35" l="1"/>
  <c r="A38" i="35"/>
  <c r="A36" i="35"/>
  <c r="A37" i="35"/>
  <c r="A31" i="35"/>
  <c r="A32" i="35"/>
  <c r="A33" i="35"/>
  <c r="A34" i="35"/>
  <c r="A35" i="35"/>
  <c r="A24" i="35"/>
  <c r="D271" i="1"/>
  <c r="D282" i="1" s="1"/>
  <c r="B18" i="68"/>
  <c r="A18" i="68"/>
  <c r="B9" i="68"/>
  <c r="B7" i="68"/>
  <c r="A9" i="68"/>
  <c r="A7" i="68"/>
  <c r="A14" i="68"/>
  <c r="A13" i="68"/>
  <c r="B6" i="68"/>
  <c r="A6" i="68"/>
  <c r="B5" i="68"/>
  <c r="A5" i="68"/>
  <c r="B26" i="65"/>
  <c r="A26" i="65"/>
  <c r="B24" i="65"/>
  <c r="A24" i="65"/>
  <c r="B7" i="65"/>
  <c r="A7" i="65"/>
  <c r="B6" i="65"/>
  <c r="A6" i="65"/>
  <c r="B5" i="65"/>
  <c r="A5" i="65"/>
  <c r="B27" i="64"/>
  <c r="A27" i="64"/>
  <c r="B25" i="64"/>
  <c r="B6" i="64"/>
  <c r="B7" i="64"/>
  <c r="B5" i="64"/>
  <c r="A6" i="64"/>
  <c r="A7" i="64"/>
  <c r="A5" i="64"/>
  <c r="A25" i="64"/>
  <c r="B27" i="63"/>
  <c r="B16" i="63"/>
  <c r="B15" i="63"/>
  <c r="B11" i="63"/>
  <c r="A30" i="44"/>
  <c r="A29" i="44"/>
  <c r="C30" i="44"/>
  <c r="C25" i="44"/>
  <c r="C26" i="44"/>
  <c r="C24" i="44"/>
  <c r="A26" i="44"/>
  <c r="A25" i="44"/>
  <c r="A24" i="44"/>
  <c r="C6" i="44"/>
  <c r="A40" i="62"/>
  <c r="A37" i="62"/>
  <c r="A36" i="62"/>
  <c r="A34" i="62"/>
  <c r="A33" i="62"/>
  <c r="A31" i="62"/>
  <c r="A30" i="62"/>
  <c r="A28" i="62"/>
  <c r="A27" i="62"/>
  <c r="A25" i="62"/>
  <c r="A24" i="62"/>
  <c r="A22" i="62"/>
  <c r="A21" i="62"/>
  <c r="A19" i="62"/>
  <c r="A18" i="62"/>
  <c r="A16" i="62"/>
  <c r="A15" i="62"/>
  <c r="A13" i="62"/>
  <c r="A12" i="62"/>
  <c r="A10" i="62"/>
  <c r="A9" i="62"/>
  <c r="C36" i="32"/>
  <c r="C41" i="32"/>
  <c r="C31" i="32"/>
  <c r="C30" i="32"/>
  <c r="A10" i="32"/>
  <c r="A9" i="32"/>
  <c r="A36" i="32"/>
  <c r="A18" i="32"/>
  <c r="D278" i="1" l="1"/>
  <c r="D276" i="1"/>
  <c r="D279" i="1"/>
  <c r="D280" i="1"/>
  <c r="D277" i="1"/>
  <c r="A16" i="32"/>
  <c r="C10" i="32"/>
  <c r="C9" i="32"/>
  <c r="A8" i="32"/>
  <c r="A5" i="32"/>
  <c r="F295" i="1" l="1"/>
  <c r="L289" i="1" l="1"/>
  <c r="F301" i="1" l="1"/>
  <c r="F331" i="1" l="1"/>
  <c r="C15" i="44" l="1"/>
  <c r="C37" i="23"/>
  <c r="B30" i="35" l="1"/>
  <c r="B42" i="35"/>
  <c r="A42" i="35"/>
  <c r="B38" i="35"/>
  <c r="B32" i="35"/>
  <c r="B33" i="35"/>
  <c r="B34" i="35"/>
  <c r="B35" i="35"/>
  <c r="B31" i="35"/>
  <c r="B29" i="35"/>
  <c r="B23" i="35"/>
  <c r="B24" i="35"/>
  <c r="B25" i="35"/>
  <c r="B26" i="35"/>
  <c r="B27" i="35"/>
  <c r="B28" i="35"/>
  <c r="B13" i="35"/>
  <c r="A60" i="24"/>
  <c r="A57" i="18"/>
  <c r="E202" i="1" l="1"/>
  <c r="E203" i="1" l="1"/>
  <c r="E204" i="1" l="1"/>
  <c r="E205" i="1" l="1"/>
  <c r="E206" i="1" l="1"/>
  <c r="E207" i="1" l="1"/>
  <c r="F300" i="1" l="1"/>
  <c r="F298" i="1" l="1"/>
  <c r="F297" i="1"/>
  <c r="F294" i="1"/>
  <c r="F293" i="1"/>
  <c r="C35" i="87" s="1"/>
  <c r="D159" i="1" l="1"/>
  <c r="C26" i="32" s="1"/>
  <c r="E159" i="1"/>
  <c r="I159" i="1"/>
  <c r="B20" i="64" l="1"/>
  <c r="B19" i="64"/>
  <c r="B18" i="64"/>
  <c r="B17" i="64"/>
  <c r="C22" i="44"/>
  <c r="C20" i="44"/>
  <c r="C19" i="44"/>
  <c r="C3" i="44" s="1"/>
  <c r="C18" i="44"/>
  <c r="C21" i="44"/>
  <c r="C28" i="32"/>
  <c r="C61" i="24"/>
  <c r="C58" i="18"/>
  <c r="C51" i="21"/>
  <c r="C16" i="44"/>
  <c r="B17" i="34" l="1"/>
  <c r="A22" i="35" l="1"/>
  <c r="A14" i="35" l="1"/>
  <c r="B45" i="34"/>
  <c r="B44" i="34"/>
  <c r="C63" i="26" l="1"/>
  <c r="C62" i="26"/>
  <c r="A85" i="18"/>
  <c r="A75" i="18"/>
  <c r="A24" i="21"/>
  <c r="A69" i="18"/>
  <c r="A64" i="18"/>
  <c r="A25" i="21" l="1"/>
  <c r="B38" i="34" l="1"/>
  <c r="A38" i="34"/>
  <c r="A37" i="34"/>
  <c r="A65" i="24" l="1"/>
  <c r="A64" i="24"/>
  <c r="A92" i="18" l="1"/>
  <c r="A91" i="18"/>
  <c r="A90" i="18"/>
  <c r="A89" i="18"/>
  <c r="A88" i="18"/>
  <c r="A87" i="18"/>
  <c r="A86" i="18"/>
  <c r="A84" i="18"/>
  <c r="A77" i="18" l="1"/>
  <c r="A76" i="18"/>
  <c r="A74" i="18"/>
  <c r="A33" i="18" l="1"/>
  <c r="A32" i="18"/>
  <c r="A33" i="21"/>
  <c r="A32" i="21"/>
  <c r="B10" i="35" l="1"/>
  <c r="B8" i="35"/>
  <c r="A10" i="35"/>
  <c r="A8" i="35"/>
  <c r="A45" i="34"/>
  <c r="A44" i="34"/>
  <c r="A16" i="44" l="1"/>
  <c r="C5" i="44"/>
  <c r="A5" i="44"/>
  <c r="A4" i="44"/>
  <c r="C83" i="27" l="1"/>
  <c r="C84" i="27"/>
  <c r="C71" i="27"/>
  <c r="C62" i="27"/>
  <c r="C61" i="27"/>
  <c r="C43" i="26"/>
  <c r="C41" i="26"/>
  <c r="C6" i="32"/>
  <c r="A41" i="35" l="1"/>
  <c r="B50" i="34" l="1"/>
  <c r="A50" i="34"/>
  <c r="A49" i="34"/>
  <c r="B52" i="34"/>
  <c r="A52" i="34"/>
  <c r="A34" i="34"/>
  <c r="B34" i="34"/>
  <c r="B33" i="34"/>
  <c r="B32" i="34"/>
  <c r="A31" i="34"/>
  <c r="C82" i="27" l="1"/>
  <c r="A62" i="27"/>
  <c r="A61" i="27"/>
  <c r="C60" i="27"/>
  <c r="A60" i="27"/>
  <c r="C59" i="27"/>
  <c r="A59" i="27"/>
  <c r="A12" i="35"/>
  <c r="A6" i="32"/>
  <c r="A146" i="23" l="1"/>
  <c r="A87" i="27"/>
  <c r="B24" i="37"/>
  <c r="A24" i="37"/>
  <c r="B26" i="37"/>
  <c r="A26" i="37"/>
  <c r="B7" i="37"/>
  <c r="A7" i="37"/>
  <c r="B6" i="37"/>
  <c r="A6" i="37"/>
  <c r="B5" i="37"/>
  <c r="A5" i="37"/>
  <c r="A28" i="21" l="1"/>
  <c r="A29" i="21"/>
  <c r="A27" i="21"/>
  <c r="A26" i="21"/>
  <c r="C20" i="21"/>
  <c r="A20" i="21"/>
  <c r="C21" i="21"/>
  <c r="A21" i="21"/>
  <c r="C19" i="21"/>
  <c r="A19" i="21"/>
  <c r="C8" i="21"/>
  <c r="A8" i="21"/>
  <c r="A84" i="27"/>
  <c r="B25" i="34"/>
  <c r="B27" i="34"/>
  <c r="B23" i="33"/>
  <c r="B25" i="33"/>
  <c r="F315" i="1" l="1"/>
  <c r="B18" i="35" l="1"/>
  <c r="A23" i="35"/>
  <c r="A25" i="35"/>
  <c r="A26" i="35"/>
  <c r="A27" i="35"/>
  <c r="A28" i="35"/>
  <c r="A19" i="35"/>
  <c r="A20" i="35"/>
  <c r="A29" i="35"/>
  <c r="A18" i="35"/>
  <c r="A13" i="35"/>
  <c r="A15" i="35"/>
  <c r="A91" i="35"/>
  <c r="A79" i="35"/>
  <c r="A64" i="35"/>
  <c r="A44" i="35"/>
  <c r="B6" i="35"/>
  <c r="A6" i="35"/>
  <c r="B5" i="35"/>
  <c r="A5" i="35"/>
  <c r="A4" i="35"/>
  <c r="B16" i="34" l="1"/>
  <c r="A16" i="34"/>
  <c r="A25" i="34"/>
  <c r="A27" i="34"/>
  <c r="B7" i="34"/>
  <c r="A7" i="34"/>
  <c r="B6" i="34"/>
  <c r="A6" i="34"/>
  <c r="B5" i="34"/>
  <c r="A5" i="34"/>
  <c r="A23" i="33"/>
  <c r="A25" i="33"/>
  <c r="B7" i="33"/>
  <c r="B6" i="33"/>
  <c r="B5" i="33"/>
  <c r="A7" i="33"/>
  <c r="A6" i="33"/>
  <c r="A5" i="33"/>
  <c r="A41" i="32"/>
  <c r="A40" i="32"/>
  <c r="A32" i="32"/>
  <c r="A30" i="32"/>
  <c r="A27" i="32"/>
  <c r="A26" i="32"/>
  <c r="A17" i="32"/>
  <c r="C15" i="32"/>
  <c r="A15" i="32"/>
  <c r="A14" i="32"/>
  <c r="C7" i="32"/>
  <c r="A7" i="32"/>
  <c r="F78" i="23" l="1"/>
  <c r="E78" i="23"/>
  <c r="F76" i="23"/>
  <c r="E76" i="23"/>
  <c r="A124" i="23"/>
  <c r="A112" i="23"/>
  <c r="A98" i="23"/>
  <c r="A79" i="23"/>
  <c r="C78" i="23"/>
  <c r="A77" i="23"/>
  <c r="C76" i="23"/>
  <c r="A63" i="24"/>
  <c r="A62" i="24"/>
  <c r="L344" i="1" l="1"/>
  <c r="L330" i="1"/>
  <c r="L293" i="1"/>
  <c r="L314" i="1"/>
  <c r="L345" i="1" l="1"/>
  <c r="L346" i="1" s="1"/>
  <c r="L294" i="1"/>
  <c r="L295" i="1" s="1"/>
  <c r="L331" i="1"/>
  <c r="L315" i="1"/>
  <c r="P293" i="1"/>
  <c r="L296" i="1" l="1"/>
  <c r="L347" i="1"/>
  <c r="L316" i="1"/>
  <c r="L332" i="1"/>
  <c r="P294" i="1"/>
  <c r="C33" i="24"/>
  <c r="C32" i="24"/>
  <c r="C33" i="23"/>
  <c r="C32" i="23"/>
  <c r="C87" i="27"/>
  <c r="A83" i="27"/>
  <c r="A82" i="27"/>
  <c r="A79" i="27"/>
  <c r="A71" i="27"/>
  <c r="A70" i="27"/>
  <c r="C43" i="27"/>
  <c r="A43" i="27"/>
  <c r="A42" i="27"/>
  <c r="A58" i="27"/>
  <c r="C41" i="27"/>
  <c r="C40" i="27"/>
  <c r="C64" i="26"/>
  <c r="C32" i="26"/>
  <c r="A32" i="26"/>
  <c r="A31" i="26"/>
  <c r="A64" i="26"/>
  <c r="A63" i="26"/>
  <c r="A62" i="26"/>
  <c r="A43" i="26"/>
  <c r="A41" i="26"/>
  <c r="C40" i="26"/>
  <c r="A40" i="26"/>
  <c r="A39" i="26"/>
  <c r="A74" i="26"/>
  <c r="A73" i="26"/>
  <c r="A72" i="26"/>
  <c r="A71" i="26"/>
  <c r="A70" i="26"/>
  <c r="A69" i="26"/>
  <c r="C37" i="26"/>
  <c r="C36" i="26"/>
  <c r="C37" i="25"/>
  <c r="C36" i="25"/>
  <c r="L297" i="1" l="1"/>
  <c r="L348" i="1"/>
  <c r="L317" i="1"/>
  <c r="L333" i="1"/>
  <c r="P295" i="1"/>
  <c r="P299" i="1"/>
  <c r="C32" i="25"/>
  <c r="A32" i="25"/>
  <c r="A31" i="25"/>
  <c r="A68" i="25"/>
  <c r="A67" i="25"/>
  <c r="A66" i="25"/>
  <c r="C47" i="24"/>
  <c r="A47" i="24"/>
  <c r="A46" i="24"/>
  <c r="A61" i="18"/>
  <c r="A60" i="18"/>
  <c r="A59" i="18"/>
  <c r="C36" i="23"/>
  <c r="A36" i="23"/>
  <c r="A35" i="23"/>
  <c r="L298" i="1" l="1"/>
  <c r="L299" i="1"/>
  <c r="L318" i="1"/>
  <c r="L334" i="1"/>
  <c r="P297" i="1"/>
  <c r="P298" i="1"/>
  <c r="L300" i="1" l="1"/>
  <c r="L349" i="1"/>
  <c r="L319" i="1"/>
  <c r="L335" i="1"/>
  <c r="L301" i="1" l="1"/>
  <c r="L350" i="1"/>
  <c r="L320" i="1"/>
  <c r="L336" i="1"/>
  <c r="C36" i="21"/>
  <c r="A36" i="21"/>
  <c r="A35" i="21"/>
  <c r="A23" i="21"/>
  <c r="A71" i="18"/>
  <c r="A72" i="18"/>
  <c r="A70" i="18"/>
  <c r="A66" i="18"/>
  <c r="A65" i="18"/>
  <c r="C42" i="18"/>
  <c r="A42" i="18"/>
  <c r="L302" i="1" l="1"/>
  <c r="L351" i="1"/>
  <c r="D126" i="24" s="1"/>
  <c r="L321" i="1"/>
  <c r="L337" i="1"/>
  <c r="F125" i="23" l="1"/>
  <c r="C126" i="24"/>
  <c r="E125" i="23"/>
  <c r="A92" i="35"/>
  <c r="F126" i="24"/>
  <c r="E126" i="24"/>
  <c r="B95" i="35"/>
  <c r="A125" i="23"/>
  <c r="C125" i="23"/>
  <c r="D125" i="23"/>
  <c r="B92" i="35"/>
  <c r="A126" i="24"/>
  <c r="L303" i="1"/>
  <c r="C127" i="24"/>
  <c r="D128" i="23"/>
  <c r="C126" i="23"/>
  <c r="A126" i="23"/>
  <c r="A129" i="24"/>
  <c r="A93" i="35"/>
  <c r="E127" i="24"/>
  <c r="E126" i="23"/>
  <c r="A127" i="24"/>
  <c r="B93" i="35"/>
  <c r="D126" i="23"/>
  <c r="F126" i="23"/>
  <c r="D127" i="24"/>
  <c r="F127" i="24"/>
  <c r="F128" i="24"/>
  <c r="B94" i="35"/>
  <c r="D127" i="23"/>
  <c r="C129" i="24"/>
  <c r="B99" i="35"/>
  <c r="E127" i="23"/>
  <c r="C128" i="24"/>
  <c r="F127" i="23"/>
  <c r="A128" i="24"/>
  <c r="D128" i="24"/>
  <c r="E128" i="23"/>
  <c r="A95" i="35"/>
  <c r="F128" i="23"/>
  <c r="A127" i="23"/>
  <c r="E128" i="24"/>
  <c r="A128" i="23"/>
  <c r="C128" i="23"/>
  <c r="F129" i="24"/>
  <c r="C127" i="23"/>
  <c r="A94" i="35"/>
  <c r="E129" i="24"/>
  <c r="D129" i="24"/>
  <c r="A129" i="23"/>
  <c r="C130" i="24"/>
  <c r="D129" i="23"/>
  <c r="F129" i="23"/>
  <c r="C130" i="23"/>
  <c r="E130" i="23"/>
  <c r="E130" i="24"/>
  <c r="F130" i="23"/>
  <c r="B96" i="35"/>
  <c r="A96" i="35"/>
  <c r="D131" i="24"/>
  <c r="C129" i="23"/>
  <c r="B97" i="35"/>
  <c r="E129" i="23"/>
  <c r="F130" i="24"/>
  <c r="D130" i="24"/>
  <c r="A97" i="35"/>
  <c r="A130" i="24"/>
  <c r="A131" i="24"/>
  <c r="E131" i="24"/>
  <c r="C131" i="24"/>
  <c r="F131" i="24"/>
  <c r="A130" i="23"/>
  <c r="A131" i="23"/>
  <c r="B98" i="35"/>
  <c r="C131" i="23"/>
  <c r="F133" i="24"/>
  <c r="A99" i="35"/>
  <c r="A98" i="35"/>
  <c r="D130" i="23"/>
  <c r="F131" i="23"/>
  <c r="F132" i="23"/>
  <c r="D131" i="23"/>
  <c r="D132" i="24"/>
  <c r="E131" i="23"/>
  <c r="A132" i="24"/>
  <c r="F132" i="24"/>
  <c r="A133" i="24"/>
  <c r="D133" i="24"/>
  <c r="C132" i="24"/>
  <c r="E133" i="24"/>
  <c r="E132" i="24"/>
  <c r="E132" i="23"/>
  <c r="D132" i="23"/>
  <c r="C133" i="24"/>
  <c r="C132" i="23"/>
  <c r="A132" i="23"/>
  <c r="L338" i="1"/>
  <c r="L304" i="1" l="1"/>
  <c r="L339" i="1"/>
  <c r="L322" i="1"/>
  <c r="D281" i="1"/>
  <c r="B37" i="35"/>
  <c r="L305" i="1" l="1"/>
  <c r="B36" i="35"/>
  <c r="L340" i="1"/>
  <c r="C113" i="23" s="1"/>
  <c r="L323" i="1"/>
  <c r="A114" i="24" l="1"/>
  <c r="F113" i="23"/>
  <c r="A80" i="35"/>
  <c r="C114" i="24"/>
  <c r="E114" i="24"/>
  <c r="D114" i="24"/>
  <c r="D113" i="23"/>
  <c r="B80" i="35"/>
  <c r="F114" i="24"/>
  <c r="E113" i="23"/>
  <c r="A113" i="23"/>
  <c r="E115" i="24"/>
  <c r="A115" i="24"/>
  <c r="F114" i="23"/>
  <c r="D114" i="23"/>
  <c r="C115" i="24"/>
  <c r="F115" i="24"/>
  <c r="C114" i="23"/>
  <c r="B81" i="35"/>
  <c r="A114" i="23"/>
  <c r="E114" i="23"/>
  <c r="D115" i="24"/>
  <c r="A81" i="35"/>
  <c r="L306" i="1"/>
  <c r="A118" i="23"/>
  <c r="F123" i="23"/>
  <c r="D123" i="23"/>
  <c r="A115" i="23"/>
  <c r="A116" i="24"/>
  <c r="E116" i="24"/>
  <c r="B82" i="35"/>
  <c r="A82" i="35"/>
  <c r="F116" i="24"/>
  <c r="F115" i="23"/>
  <c r="D115" i="23"/>
  <c r="C116" i="24"/>
  <c r="E115" i="23"/>
  <c r="D116" i="24"/>
  <c r="C115" i="23"/>
  <c r="A83" i="35"/>
  <c r="F116" i="23"/>
  <c r="E117" i="24"/>
  <c r="B83" i="35"/>
  <c r="A116" i="23"/>
  <c r="F117" i="23"/>
  <c r="C118" i="24"/>
  <c r="E117" i="23"/>
  <c r="D117" i="24"/>
  <c r="D118" i="24"/>
  <c r="A117" i="24"/>
  <c r="C116" i="23"/>
  <c r="C117" i="23"/>
  <c r="A117" i="23"/>
  <c r="C117" i="24"/>
  <c r="E116" i="23"/>
  <c r="F117" i="24"/>
  <c r="D116" i="23"/>
  <c r="A118" i="24"/>
  <c r="F118" i="24"/>
  <c r="A119" i="23"/>
  <c r="E118" i="24"/>
  <c r="A84" i="35"/>
  <c r="D117" i="23"/>
  <c r="B84" i="35"/>
  <c r="D118" i="23"/>
  <c r="A119" i="24"/>
  <c r="A85" i="35"/>
  <c r="F119" i="24"/>
  <c r="D119" i="24"/>
  <c r="E118" i="23"/>
  <c r="F118" i="23"/>
  <c r="C118" i="23"/>
  <c r="C119" i="24"/>
  <c r="B85" i="35"/>
  <c r="E119" i="24"/>
  <c r="E122" i="24"/>
  <c r="C123" i="23"/>
  <c r="A123" i="23"/>
  <c r="C123" i="24"/>
  <c r="D122" i="23"/>
  <c r="F122" i="24"/>
  <c r="E121" i="23"/>
  <c r="A89" i="35"/>
  <c r="C120" i="23"/>
  <c r="F119" i="23"/>
  <c r="A122" i="24"/>
  <c r="D122" i="24"/>
  <c r="C122" i="24"/>
  <c r="D119" i="23"/>
  <c r="C120" i="24"/>
  <c r="E124" i="24"/>
  <c r="F124" i="24"/>
  <c r="E123" i="23"/>
  <c r="F120" i="23"/>
  <c r="A122" i="23"/>
  <c r="B86" i="35"/>
  <c r="F122" i="23"/>
  <c r="E120" i="23"/>
  <c r="E123" i="24"/>
  <c r="C122" i="23"/>
  <c r="E119" i="23"/>
  <c r="A124" i="24"/>
  <c r="D123" i="24"/>
  <c r="A86" i="35"/>
  <c r="E122" i="23"/>
  <c r="D124" i="24"/>
  <c r="C121" i="23"/>
  <c r="B87" i="35"/>
  <c r="A121" i="24"/>
  <c r="F123" i="24"/>
  <c r="E120" i="24"/>
  <c r="D120" i="23"/>
  <c r="B88" i="35"/>
  <c r="F120" i="24"/>
  <c r="F121" i="23"/>
  <c r="E121" i="24"/>
  <c r="A120" i="23"/>
  <c r="A90" i="35"/>
  <c r="D121" i="23"/>
  <c r="D121" i="24"/>
  <c r="C124" i="24"/>
  <c r="B89" i="35"/>
  <c r="A120" i="24"/>
  <c r="C119" i="23"/>
  <c r="B90" i="35"/>
  <c r="D120" i="24"/>
  <c r="F121" i="24"/>
  <c r="A121" i="23"/>
  <c r="A87" i="35"/>
  <c r="C121" i="24"/>
  <c r="A88" i="35"/>
  <c r="A123" i="24"/>
  <c r="L324" i="1"/>
  <c r="L307" i="1" l="1"/>
  <c r="L325" i="1"/>
  <c r="C27" i="32"/>
  <c r="B12" i="35"/>
  <c r="C32" i="32"/>
  <c r="C40" i="32"/>
  <c r="B15" i="35"/>
  <c r="B63" i="35"/>
  <c r="A63" i="35"/>
  <c r="A78" i="35"/>
  <c r="B78" i="35"/>
  <c r="L308" i="1" l="1"/>
  <c r="L326" i="1"/>
  <c r="C105" i="23" l="1"/>
  <c r="A100" i="24"/>
  <c r="F100" i="24"/>
  <c r="E100" i="24"/>
  <c r="D100" i="24"/>
  <c r="F99" i="23"/>
  <c r="D99" i="23"/>
  <c r="C100" i="24"/>
  <c r="B65" i="35"/>
  <c r="A65" i="35"/>
  <c r="E99" i="23"/>
  <c r="C99" i="23"/>
  <c r="A99" i="23"/>
  <c r="L309" i="1"/>
  <c r="C100" i="23"/>
  <c r="A66" i="35"/>
  <c r="E100" i="23"/>
  <c r="D100" i="23"/>
  <c r="B66" i="35"/>
  <c r="F100" i="23"/>
  <c r="F101" i="24"/>
  <c r="D101" i="24"/>
  <c r="A101" i="24"/>
  <c r="A100" i="23"/>
  <c r="C101" i="24"/>
  <c r="E101" i="24"/>
  <c r="F101" i="23"/>
  <c r="A101" i="23"/>
  <c r="A67" i="35"/>
  <c r="F102" i="24"/>
  <c r="B67" i="35"/>
  <c r="C101" i="23"/>
  <c r="C102" i="24"/>
  <c r="A102" i="24"/>
  <c r="E102" i="24"/>
  <c r="D101" i="23"/>
  <c r="D102" i="24"/>
  <c r="E101" i="23"/>
  <c r="F102" i="23"/>
  <c r="F104" i="24"/>
  <c r="B68" i="35"/>
  <c r="B77" i="35"/>
  <c r="F108" i="24"/>
  <c r="D102" i="23"/>
  <c r="C103" i="24"/>
  <c r="F103" i="23"/>
  <c r="A75" i="35"/>
  <c r="E102" i="23"/>
  <c r="A103" i="23"/>
  <c r="C103" i="23"/>
  <c r="A102" i="23"/>
  <c r="F103" i="24"/>
  <c r="A68" i="35"/>
  <c r="E109" i="23"/>
  <c r="E103" i="24"/>
  <c r="D103" i="23"/>
  <c r="A77" i="35"/>
  <c r="A110" i="24"/>
  <c r="D111" i="24"/>
  <c r="A103" i="24"/>
  <c r="E104" i="24"/>
  <c r="C104" i="24"/>
  <c r="F111" i="23"/>
  <c r="C111" i="23"/>
  <c r="D112" i="24"/>
  <c r="D103" i="24"/>
  <c r="C102" i="23"/>
  <c r="E103" i="23"/>
  <c r="F104" i="23"/>
  <c r="B69" i="35"/>
  <c r="A104" i="24"/>
  <c r="D104" i="24"/>
  <c r="E112" i="24"/>
  <c r="A69" i="35"/>
  <c r="C105" i="24"/>
  <c r="C107" i="23"/>
  <c r="D106" i="24"/>
  <c r="E104" i="23"/>
  <c r="E110" i="23"/>
  <c r="F107" i="23"/>
  <c r="E108" i="23"/>
  <c r="A105" i="23"/>
  <c r="B75" i="35"/>
  <c r="A70" i="35"/>
  <c r="A106" i="23"/>
  <c r="B70" i="35"/>
  <c r="F111" i="24"/>
  <c r="A109" i="23"/>
  <c r="A112" i="24"/>
  <c r="D107" i="23"/>
  <c r="F105" i="23"/>
  <c r="A74" i="35"/>
  <c r="B73" i="35"/>
  <c r="F112" i="24"/>
  <c r="E107" i="24"/>
  <c r="A104" i="23"/>
  <c r="B71" i="35"/>
  <c r="D107" i="24"/>
  <c r="C110" i="24"/>
  <c r="F109" i="23"/>
  <c r="F106" i="23"/>
  <c r="D104" i="23"/>
  <c r="D105" i="24"/>
  <c r="D111" i="23"/>
  <c r="C109" i="23"/>
  <c r="A72" i="35"/>
  <c r="C110" i="23"/>
  <c r="F105" i="24"/>
  <c r="A71" i="35"/>
  <c r="F108" i="23"/>
  <c r="D106" i="23"/>
  <c r="A111" i="23"/>
  <c r="F110" i="24"/>
  <c r="A108" i="23"/>
  <c r="E105" i="24"/>
  <c r="A105" i="24"/>
  <c r="C112" i="24"/>
  <c r="C108" i="23"/>
  <c r="A76" i="35"/>
  <c r="E108" i="24"/>
  <c r="A111" i="24"/>
  <c r="C106" i="23"/>
  <c r="C104" i="23"/>
  <c r="D105" i="23"/>
  <c r="A106" i="24"/>
  <c r="E111" i="23"/>
  <c r="D108" i="24"/>
  <c r="A110" i="23"/>
  <c r="C107" i="24"/>
  <c r="E105" i="23"/>
  <c r="E107" i="23"/>
  <c r="D108" i="23"/>
  <c r="C106" i="24"/>
  <c r="F106" i="24"/>
  <c r="C108" i="24"/>
  <c r="A107" i="24"/>
  <c r="E106" i="24"/>
  <c r="A73" i="35"/>
  <c r="E106" i="23"/>
  <c r="A107" i="23"/>
  <c r="E111" i="24"/>
  <c r="B72" i="35"/>
  <c r="C111" i="24"/>
  <c r="D109" i="23"/>
  <c r="E109" i="24"/>
  <c r="F110" i="23"/>
  <c r="D110" i="24"/>
  <c r="E110" i="24"/>
  <c r="A108" i="24"/>
  <c r="A109" i="24"/>
  <c r="F109" i="24"/>
  <c r="D109" i="24"/>
  <c r="B76" i="35"/>
  <c r="C109" i="24"/>
  <c r="B74" i="35"/>
  <c r="D110" i="23"/>
  <c r="F107" i="24"/>
  <c r="L310" i="1" l="1"/>
  <c r="F80" i="23" s="1"/>
  <c r="A81" i="23"/>
  <c r="C94" i="24"/>
  <c r="C81" i="23"/>
  <c r="E97" i="24"/>
  <c r="D95" i="24"/>
  <c r="A48" i="35"/>
  <c r="F87" i="24" l="1"/>
  <c r="F86" i="24"/>
  <c r="E80" i="23"/>
  <c r="C84" i="24"/>
  <c r="E84" i="24"/>
  <c r="A45" i="35"/>
  <c r="F84" i="24"/>
  <c r="A84" i="24"/>
  <c r="A80" i="23"/>
  <c r="D91" i="24"/>
  <c r="E86" i="23"/>
  <c r="C80" i="23"/>
  <c r="B62" i="35"/>
  <c r="B45" i="35"/>
  <c r="D80" i="23"/>
  <c r="D84" i="24"/>
  <c r="D97" i="23"/>
  <c r="F98" i="24"/>
  <c r="E87" i="23"/>
  <c r="D90" i="23"/>
  <c r="D98" i="24"/>
  <c r="F88" i="24"/>
  <c r="E83" i="23"/>
  <c r="D88" i="23"/>
  <c r="D96" i="23"/>
  <c r="F97" i="24"/>
  <c r="F89" i="24"/>
  <c r="A88" i="23"/>
  <c r="D88" i="24"/>
  <c r="B56" i="35"/>
  <c r="E89" i="23"/>
  <c r="F97" i="23"/>
  <c r="A97" i="23"/>
  <c r="C90" i="23"/>
  <c r="B52" i="35"/>
  <c r="D87" i="23"/>
  <c r="C84" i="23"/>
  <c r="A91" i="24"/>
  <c r="A52" i="35"/>
  <c r="A47" i="35"/>
  <c r="D81" i="23"/>
  <c r="A95" i="23"/>
  <c r="B55" i="35"/>
  <c r="E89" i="24"/>
  <c r="E90" i="23"/>
  <c r="F81" i="23"/>
  <c r="F96" i="24"/>
  <c r="D93" i="23"/>
  <c r="A84" i="23"/>
  <c r="A46" i="35"/>
  <c r="B61" i="35"/>
  <c r="C87" i="23"/>
  <c r="F82" i="23"/>
  <c r="A86" i="24"/>
  <c r="B51" i="35"/>
  <c r="A93" i="24"/>
  <c r="F94" i="24"/>
  <c r="A98" i="24"/>
  <c r="C90" i="24"/>
  <c r="A96" i="23"/>
  <c r="C88" i="23"/>
  <c r="C82" i="23"/>
  <c r="C93" i="24"/>
  <c r="D82" i="23"/>
  <c r="D95" i="23"/>
  <c r="E92" i="23"/>
  <c r="B48" i="35"/>
  <c r="B50" i="35"/>
  <c r="E94" i="24"/>
  <c r="E82" i="23"/>
  <c r="C83" i="23"/>
  <c r="F88" i="23"/>
  <c r="B49" i="35"/>
  <c r="A61" i="35"/>
  <c r="E84" i="23"/>
  <c r="E86" i="24"/>
  <c r="F94" i="23"/>
  <c r="C91" i="24"/>
  <c r="D96" i="24"/>
  <c r="C98" i="24"/>
  <c r="F91" i="24"/>
  <c r="D89" i="23"/>
  <c r="B53" i="35"/>
  <c r="A94" i="23"/>
  <c r="F84" i="23"/>
  <c r="A60" i="35"/>
  <c r="A96" i="24"/>
  <c r="D90" i="24"/>
  <c r="A85" i="23"/>
  <c r="A86" i="23"/>
  <c r="E88" i="24"/>
  <c r="D97" i="24"/>
  <c r="E96" i="24"/>
  <c r="F85" i="24"/>
  <c r="A87" i="24"/>
  <c r="D91" i="23"/>
  <c r="A89" i="23"/>
  <c r="A90" i="23"/>
  <c r="D85" i="24"/>
  <c r="C94" i="23"/>
  <c r="E92" i="24"/>
  <c r="D92" i="23"/>
  <c r="E85" i="23"/>
  <c r="D93" i="24"/>
  <c r="B46" i="35"/>
  <c r="E95" i="24"/>
  <c r="C91" i="23"/>
  <c r="F93" i="24"/>
  <c r="A93" i="23"/>
  <c r="E90" i="24"/>
  <c r="F95" i="23"/>
  <c r="D94" i="24"/>
  <c r="B57" i="35"/>
  <c r="E85" i="24"/>
  <c r="A85" i="24"/>
  <c r="F90" i="23"/>
  <c r="E93" i="23"/>
  <c r="A56" i="35"/>
  <c r="B59" i="35"/>
  <c r="A87" i="23"/>
  <c r="F83" i="23"/>
  <c r="A88" i="24"/>
  <c r="C89" i="23"/>
  <c r="F93" i="23"/>
  <c r="D86" i="24"/>
  <c r="F92" i="23"/>
  <c r="F91" i="23"/>
  <c r="D84" i="23"/>
  <c r="B54" i="35"/>
  <c r="E97" i="23"/>
  <c r="A90" i="24"/>
  <c r="A89" i="24"/>
  <c r="A59" i="35"/>
  <c r="C88" i="24"/>
  <c r="C97" i="23"/>
  <c r="F92" i="24"/>
  <c r="A51" i="35"/>
  <c r="C96" i="23"/>
  <c r="F90" i="24"/>
  <c r="E93" i="24"/>
  <c r="C96" i="24"/>
  <c r="A97" i="24"/>
  <c r="C92" i="24"/>
  <c r="E96" i="23"/>
  <c r="A83" i="23"/>
  <c r="E87" i="24"/>
  <c r="B47" i="35"/>
  <c r="D83" i="23"/>
  <c r="A95" i="24"/>
  <c r="E91" i="24"/>
  <c r="F86" i="23"/>
  <c r="D94" i="23"/>
  <c r="A92" i="23"/>
  <c r="C89" i="24"/>
  <c r="D87" i="24"/>
  <c r="A50" i="35"/>
  <c r="A54" i="35"/>
  <c r="C95" i="23"/>
  <c r="F89" i="23"/>
  <c r="A55" i="35"/>
  <c r="C87" i="24"/>
  <c r="F85" i="23"/>
  <c r="D85" i="23"/>
  <c r="A82" i="23"/>
  <c r="C93" i="23"/>
  <c r="C85" i="23"/>
  <c r="F96" i="23"/>
  <c r="D86" i="23"/>
  <c r="A94" i="24"/>
  <c r="F87" i="23"/>
  <c r="A91" i="23"/>
  <c r="A92" i="24"/>
  <c r="E95" i="23"/>
  <c r="C86" i="23"/>
  <c r="B58" i="35"/>
  <c r="C85" i="24"/>
  <c r="A49" i="35"/>
  <c r="C86" i="24"/>
  <c r="B60" i="35"/>
  <c r="E94" i="23"/>
  <c r="C92" i="23"/>
  <c r="C97" i="24"/>
  <c r="E81" i="23"/>
  <c r="A58" i="35"/>
  <c r="A62" i="35"/>
  <c r="E88" i="23"/>
  <c r="F95" i="24"/>
  <c r="C95" i="24"/>
  <c r="A57" i="35"/>
  <c r="E98" i="24"/>
  <c r="D92" i="24"/>
  <c r="E91" i="23"/>
  <c r="D89" i="24"/>
  <c r="A53" i="35"/>
</calcChain>
</file>

<file path=xl/sharedStrings.xml><?xml version="1.0" encoding="utf-8"?>
<sst xmlns="http://schemas.openxmlformats.org/spreadsheetml/2006/main" count="2121" uniqueCount="1351">
  <si>
    <t>UDELEŽENCI PRI GRADITVI</t>
  </si>
  <si>
    <t>INVESTITOR</t>
  </si>
  <si>
    <t>naslov</t>
  </si>
  <si>
    <t>elektronski naslov</t>
  </si>
  <si>
    <t>telefonska številka</t>
  </si>
  <si>
    <t>davčna številka za pravne subjekte</t>
  </si>
  <si>
    <t>POOBLAŠČENEC</t>
  </si>
  <si>
    <t xml:space="preserve">PROJEKTANT </t>
  </si>
  <si>
    <t>odgovorna oseba projektanta</t>
  </si>
  <si>
    <t>strokovna izobrazba</t>
  </si>
  <si>
    <t>NADZORNIK</t>
  </si>
  <si>
    <t>odgovorna oseba nadzornika</t>
  </si>
  <si>
    <t>vodja nadzora</t>
  </si>
  <si>
    <t>odgovorna oseba izvajalca</t>
  </si>
  <si>
    <t>vrsta gradnje</t>
  </si>
  <si>
    <t>objekt državnega pomena</t>
  </si>
  <si>
    <t>objekt z vplivi na okolje</t>
  </si>
  <si>
    <t>lokacija priključitve</t>
  </si>
  <si>
    <t>LOKACIJSKI PODATKI</t>
  </si>
  <si>
    <t>prostorski akt</t>
  </si>
  <si>
    <t>zazidana površina</t>
  </si>
  <si>
    <t>kratek opis objekta</t>
  </si>
  <si>
    <t>zahtevnost objekta</t>
  </si>
  <si>
    <t>navedba mnenjedajalca</t>
  </si>
  <si>
    <t>številka projektnih pogojev</t>
  </si>
  <si>
    <t>datum projektnih pogojev</t>
  </si>
  <si>
    <t>številka mnenja</t>
  </si>
  <si>
    <t>datum mnenja</t>
  </si>
  <si>
    <t>številka projekta</t>
  </si>
  <si>
    <t>datum izdelave projekta</t>
  </si>
  <si>
    <t>IZKAZI</t>
  </si>
  <si>
    <t>izkaz energijskih karakteristik prezračevanja stavbe</t>
  </si>
  <si>
    <t>izkaz toplotnih karakteristik stavbe</t>
  </si>
  <si>
    <t>izkaz požarne varnosti</t>
  </si>
  <si>
    <t>izkaz zaščite pred hrupom</t>
  </si>
  <si>
    <t>navedba organa</t>
  </si>
  <si>
    <t>pravnomočnost</t>
  </si>
  <si>
    <t>številka dovoljenja</t>
  </si>
  <si>
    <t>datum dovoljenja</t>
  </si>
  <si>
    <t>VNOS PODATKOV</t>
  </si>
  <si>
    <t>A</t>
  </si>
  <si>
    <t>VRSTE NAČRTOV</t>
  </si>
  <si>
    <t>B</t>
  </si>
  <si>
    <t>rekonstrukcija</t>
  </si>
  <si>
    <t>odstranitev</t>
  </si>
  <si>
    <t>sprememba namembnosti</t>
  </si>
  <si>
    <t>lastni vir</t>
  </si>
  <si>
    <t>ZAGOTAVLJANJE MINIMALNE KOMUNALNE OSKRBE</t>
  </si>
  <si>
    <t>nova merilna omarica</t>
  </si>
  <si>
    <t>obstoječa merilna omarica</t>
  </si>
  <si>
    <t>TOPLOVOD</t>
  </si>
  <si>
    <t>FEKALNE VODE</t>
  </si>
  <si>
    <t>METEORNE VODE</t>
  </si>
  <si>
    <t>A1</t>
  </si>
  <si>
    <t>A2</t>
  </si>
  <si>
    <t>A3</t>
  </si>
  <si>
    <t>PROSTORSKI AKTI</t>
  </si>
  <si>
    <t>OPN</t>
  </si>
  <si>
    <t>DLN</t>
  </si>
  <si>
    <t>ELEKTRIKA</t>
  </si>
  <si>
    <t>PLIN</t>
  </si>
  <si>
    <t>DOSTOP</t>
  </si>
  <si>
    <t>imenovanje objekta</t>
  </si>
  <si>
    <t>VRSTE GRADNJE</t>
  </si>
  <si>
    <t>ZAHTEVNOST OBJEKTOV</t>
  </si>
  <si>
    <t>manj zahteven</t>
  </si>
  <si>
    <t>nezahteven</t>
  </si>
  <si>
    <t>enostaven</t>
  </si>
  <si>
    <t>POŽARNA ZAHTEVNOST OBJEKTOV</t>
  </si>
  <si>
    <t>DA/NE</t>
  </si>
  <si>
    <t>11100 Enostanovanjske stavbe</t>
  </si>
  <si>
    <t>11210 Dvostanovanjske stavbe</t>
  </si>
  <si>
    <t>11301 Stanovanjske stavbe z oskrbovanimi stanovanji</t>
  </si>
  <si>
    <t>11302 Stanovanjske stavbe za druge posebne družbene skupine</t>
  </si>
  <si>
    <t>12111 Hotelske in podobne stavbe za kratkotrajno nastanitev</t>
  </si>
  <si>
    <t>12112 Gostilne, restavracije in točilnice</t>
  </si>
  <si>
    <t>12201 Stavbe javne uprave</t>
  </si>
  <si>
    <t>12202 Stavbe bank, pošt, zavarovalnic</t>
  </si>
  <si>
    <t>12203 Druge poslovne stavbe</t>
  </si>
  <si>
    <t>12301 Trgovske stavbe</t>
  </si>
  <si>
    <t>12302 Sejemske dvorane, razstavišča</t>
  </si>
  <si>
    <t>12304 Stavbe za storitvene dejavnosti</t>
  </si>
  <si>
    <t>12420 Garažne stavbe</t>
  </si>
  <si>
    <t>12510 Industrijske stavbe</t>
  </si>
  <si>
    <t>12610 Stavbe za kulturo in razvedrilo</t>
  </si>
  <si>
    <t>12640 Stavbe za zdravstveno oskrbo</t>
  </si>
  <si>
    <t>12650 Stavbe za šport</t>
  </si>
  <si>
    <t>12711 Stavbe za rastlinsko pridelavo</t>
  </si>
  <si>
    <t>12712 Stavbe za rejo živali</t>
  </si>
  <si>
    <t>12721 Stavbe za opravljanje verskih obredov</t>
  </si>
  <si>
    <t>CC-SI STAVBE</t>
  </si>
  <si>
    <t>VRSTA OBJEKTA</t>
  </si>
  <si>
    <t>parc. št.</t>
  </si>
  <si>
    <t>C</t>
  </si>
  <si>
    <t>D</t>
  </si>
  <si>
    <t>D1</t>
  </si>
  <si>
    <t>D2</t>
  </si>
  <si>
    <t>F</t>
  </si>
  <si>
    <t>naziv</t>
  </si>
  <si>
    <t>VRSTE PROJEKTNE DOKUMENTACIJE</t>
  </si>
  <si>
    <t>PROJEKTNI POGOJI</t>
  </si>
  <si>
    <t>mnenjedajalec</t>
  </si>
  <si>
    <t>POGOJI IN MNENJA</t>
  </si>
  <si>
    <t>VARSTVO KULTURNE DEDIŠČINE</t>
  </si>
  <si>
    <t>VARSTVO NARAVE</t>
  </si>
  <si>
    <t>VARSTVO VODA</t>
  </si>
  <si>
    <t>VARSTVO GOZDOV</t>
  </si>
  <si>
    <t>VAROVANA OBMOČJA</t>
  </si>
  <si>
    <t>številka poročila</t>
  </si>
  <si>
    <t>datum izdelave poročila</t>
  </si>
  <si>
    <t>PRILOGE</t>
  </si>
  <si>
    <t>novogradnja - prizidava</t>
  </si>
  <si>
    <t>Elektro Ljubljana</t>
  </si>
  <si>
    <t>MNENJE</t>
  </si>
  <si>
    <t>številka katastrske občine</t>
  </si>
  <si>
    <t>katastrska občina</t>
  </si>
  <si>
    <t>podpis vložnika</t>
  </si>
  <si>
    <t>izdelovalec poročila</t>
  </si>
  <si>
    <t>POROČILO O VPLIVIH NA OKOLJE (PVO)</t>
  </si>
  <si>
    <t>Poročilo o vplivih na okolje (če gre za objekt z vplivi na okolje)</t>
  </si>
  <si>
    <t>NAVODILA</t>
  </si>
  <si>
    <t>TISKANJE IN SHRANJEVANJE</t>
  </si>
  <si>
    <t>kontaktna oseba</t>
  </si>
  <si>
    <t>vrsta projektne dokumentacije</t>
  </si>
  <si>
    <t>PREDHODNA PRESOJA VPLIVOV NA OKOLJE</t>
  </si>
  <si>
    <t>Pooblastilo (če zahteve ne vlaga investitor)</t>
  </si>
  <si>
    <t>DRUGA MNENJA</t>
  </si>
  <si>
    <t>davčna številka</t>
  </si>
  <si>
    <t>priključevanje ni predvideno</t>
  </si>
  <si>
    <t>DRUGA OSKRBA Z ENERGIJO</t>
  </si>
  <si>
    <t>TELEFONIJA</t>
  </si>
  <si>
    <t>KABELSKA TV</t>
  </si>
  <si>
    <t>ZBIRANJE KOM. ODPADKOV</t>
  </si>
  <si>
    <t>predvidena komunalna oskrba</t>
  </si>
  <si>
    <t>ODVAJANJE FEKALNIH VODA</t>
  </si>
  <si>
    <t>čistilna naprava</t>
  </si>
  <si>
    <t>ODVAJANJE METEORNIH VODA</t>
  </si>
  <si>
    <t>ponikovalnica</t>
  </si>
  <si>
    <t>nov priključek</t>
  </si>
  <si>
    <t>obstoječ priključek</t>
  </si>
  <si>
    <t>vrsta dokumentacije</t>
  </si>
  <si>
    <t>PODATKI O PROJEKTNI DOKUMENTACIJI</t>
  </si>
  <si>
    <t>MNENJA</t>
  </si>
  <si>
    <t>IZKAZOVANJE PRAVICE GRADITI</t>
  </si>
  <si>
    <t>Pravico graditi dokazujem z listinami:</t>
  </si>
  <si>
    <t>PODATKI ZA IZRAČUN UPRAVNE TAKSE</t>
  </si>
  <si>
    <t>podatek se ne vpiše, če se vloga nanaša samo na nezahtevni objekt</t>
  </si>
  <si>
    <t>Poročilo o vplivih na okolje</t>
  </si>
  <si>
    <t>Listine, ki izkazujejo pravico graditi, če lastninska ali druga stvarna pravica ni vpisana v zemljiško knjigo ali če iz uradnih evidenc ni razvidno, da je investitor zakoniti upravljavec nepremičnin</t>
  </si>
  <si>
    <t>PRIJAVA ZAČETKA GRADNJE</t>
  </si>
  <si>
    <t>PROJEKT ZA IZVEDBO</t>
  </si>
  <si>
    <t>ni obvezno pri gradnji nezahtevnega objekta</t>
  </si>
  <si>
    <t>Posnetek dejanskega stanja in kulturnovarstveno soglasje za odstranitev dediščine 
(če gre za odstranitev objekta kulturne dediščine)</t>
  </si>
  <si>
    <t>PRILOGA 12</t>
  </si>
  <si>
    <t>PRIJAVA 
PRIPRAVLJALNIH DEL</t>
  </si>
  <si>
    <t>PZI v delu, ki se nanaša na pripravljalna dela</t>
  </si>
  <si>
    <t>PROJEKT ZA IZVEDBO V DELU, KI SE NANAŠA NA PRIPRAVLJALNA DELA</t>
  </si>
  <si>
    <t>ustrezno označi, vse priloge morajo biti izdelane v obsegu, ki se nanašajo na pripravljalna dela</t>
  </si>
  <si>
    <t>UPRAVNI POSTOPKI</t>
  </si>
  <si>
    <t>datum prijave</t>
  </si>
  <si>
    <t>PROJEKT IZVEDENIH DEL</t>
  </si>
  <si>
    <t>DOKAZILO O ZANESLJIVOSTI OBJEKTA</t>
  </si>
  <si>
    <t>datum izdelave</t>
  </si>
  <si>
    <t>Pooblastilo, če zahteve ne vlaga investitor</t>
  </si>
  <si>
    <t>PRILOGA 14</t>
  </si>
  <si>
    <t>z dne</t>
  </si>
  <si>
    <t>podpis odgovorne osebe nadzornika</t>
  </si>
  <si>
    <t>podpis vodje nadzora</t>
  </si>
  <si>
    <t>datum</t>
  </si>
  <si>
    <t>UPORABNO DOVOLJENJE</t>
  </si>
  <si>
    <t>PODPISOVANJE VLOG</t>
  </si>
  <si>
    <t>OBČINA</t>
  </si>
  <si>
    <t>SKLADNOST S PROSTORSKIMI AKTI</t>
  </si>
  <si>
    <t>VAROVALNI PASOVI INFRASTRUKTURE</t>
  </si>
  <si>
    <t>VODOVOD</t>
  </si>
  <si>
    <t>PRIKLJUČEVANJE NA INFRASTRUKTURO</t>
  </si>
  <si>
    <t>naziv mnenja</t>
  </si>
  <si>
    <t>soglasodajalec</t>
  </si>
  <si>
    <t>pravna podlaga</t>
  </si>
  <si>
    <t>Zakon o varstvu kulturne dediščine
28. do 30. člen
31. člen</t>
  </si>
  <si>
    <t>Pristojna organizacijska enota Zavoda za varstvo kulturne dediščine Slovenije (priloga X)</t>
  </si>
  <si>
    <t>Pristojna organizacijska enota Zavoda RS za varstvo narave (priloga 1)</t>
  </si>
  <si>
    <t>Zakon o ohranjanju narave 105. in 105. a člen</t>
  </si>
  <si>
    <t>Zakon o vodah 150. do 153.a člen (vodno soglasje)</t>
  </si>
  <si>
    <t>Direkcija RS za vode (Priloga 1)</t>
  </si>
  <si>
    <t>naslov mnenjedajalca</t>
  </si>
  <si>
    <t>področje</t>
  </si>
  <si>
    <t>MNENJE H GRADNJAM, KI VPLIVAJO NA SEVALNO VARNOST</t>
  </si>
  <si>
    <t>MNENJE H GRADNJAM, KI VPLIVAJO NA JEDRSKO VARNOST</t>
  </si>
  <si>
    <t>Uprava RS za jedrsko varnost 
Litostrojska cesta 54
1000 Ljubljana</t>
  </si>
  <si>
    <t>Zakon o gozdovih 
21. in 24. člen</t>
  </si>
  <si>
    <t>Pristojna organizacijska enota Zavoda za gozdove Slovenije (Priloga 1)</t>
  </si>
  <si>
    <t>RIBIŠKI OKOLIŠ</t>
  </si>
  <si>
    <t xml:space="preserve">Zakon o sladkovodnem ribištvu 
19. člen
</t>
  </si>
  <si>
    <t>Zavod za ribištvo Slovenije
Spodnje Gameljne 61a
1000 Ljubljana</t>
  </si>
  <si>
    <t>KMETIJSKO GOSPODARSTVO</t>
  </si>
  <si>
    <t>Zakon o živinoreji 
17. člen</t>
  </si>
  <si>
    <t>Ministrstvo za kmetijstvo
Dunajska 22 
1000 Ljubljana</t>
  </si>
  <si>
    <t>VETERINA</t>
  </si>
  <si>
    <t>SOGLASJE ZA GRADNJO OBJEKTA POD VETERINARSKIM NADZOROM</t>
  </si>
  <si>
    <t>SOGLASJE ZA GRADNJO ALI REKONSTRUKCIJO VELIKEGA OBRATA KMETIJSKEGA GOSPODARSTVA</t>
  </si>
  <si>
    <t>Zakon o veterinarskih merilih skladnosti 
78. člen, 25. točka</t>
  </si>
  <si>
    <t>Uprava RS za varno hrano, veterinarstvo in varstvo rastlin
Dunajska 22
1000 Ljubljana</t>
  </si>
  <si>
    <t>OKOLJE DIVJADI</t>
  </si>
  <si>
    <t>Zakon o divjadi in lovstvu 
30. člen</t>
  </si>
  <si>
    <t>OBMOČJE MEJNEGA PREHODA</t>
  </si>
  <si>
    <t>Zakon o nadzoru državne meje 
25. člen</t>
  </si>
  <si>
    <t>Pristojna policijska uprava
in
Finančna uprava Republike Slovenije</t>
  </si>
  <si>
    <t>CARINA</t>
  </si>
  <si>
    <t>Zakon o izvajanju carinske zakonodaje Evropske unije 
38. člen</t>
  </si>
  <si>
    <t>Finančna uprava Republike Slovenije</t>
  </si>
  <si>
    <t>OBRAMBA</t>
  </si>
  <si>
    <t>SOGLASJE ZA GRADNJO NEKATERIH OBJEKTOV Z VIDIKA UPOŠTEVANJA OBRAMBNIH POTREB</t>
  </si>
  <si>
    <t>Zakon o obrambi 
28. in 29. člen</t>
  </si>
  <si>
    <t xml:space="preserve">Ministrstvo za obrambo
Vojkova cesta 55
1000 Ljubljana </t>
  </si>
  <si>
    <t>JAVNE CESTE</t>
  </si>
  <si>
    <t>SOGLASJE ZA GRADNJO Z VIDIKA VAROVANJA JAVNIH CEST</t>
  </si>
  <si>
    <t>Zakon o cestah
24. člen (gradnja žičniških naprav čez javne ceste),
26. člen (omejitve izvajanja del zunaj varovalnega pasu ceste),
50. člen (poseg v cestno telo obstoječe državne ceste, prestavitev)
66. člen (gradnja v varovalnem pasu državne ceste)
67. člen (gradnja gospodarske javne infrastrukture v območju državne ceste)
68. člen (posegi v državno cesto zaradi vzdrževanja druge gospodarske javne infrastrukture)
70. člen (priključki na državno cesto)
97. člen (gradnja v varovalnem pasu občinske ceste)
99. člen (priključki na občinsko cesto)</t>
  </si>
  <si>
    <t>ŽELEZNICE</t>
  </si>
  <si>
    <t>SOGLASJE ZA GRADNJO Z VIDIKA VAROVANJA ŽELEZNIC</t>
  </si>
  <si>
    <t>LETALIŠČA</t>
  </si>
  <si>
    <t>SOGLASJE ZA GRADNJO Z VIDIKA VAROVANJA LETALIŠČ</t>
  </si>
  <si>
    <t>Zakon o letalstvu  
97. člen (soglasje za gradnjo v območju izključne rabe letališča) – razen če je investitor Republika Slovenija
98. (soglasje za gradnjo v območju omejene in nadzorovane rabe)
101. (soglasje za lokacijo, gradnjo, razširitev in opustitev vojaškega letališča)
114. (soglasje za postavitev in delovanje naprav ali sistemov v coni letališča, ki bi utegnile povzročati elektromagnetne, svetlobne ali druge motnje na napravah za vodenje zrakoplovov)
119. člen (soglasje glede lokacije in za graditev ali postavitev infrastrukturnih objektov, naprav in sistemov navigacijskih služb zračnega prometa ter drugih objektov in naprav na vplivnih območjih teh sredstev) – razen, če je investitor Republika Slovenija
112. (soglasje za postavitev ali povečanje ovir v coni letališča)</t>
  </si>
  <si>
    <t>VARNOST PLOVBE</t>
  </si>
  <si>
    <t>SOGLASJE ZA GRADNJO ALI OBNOVO OBJEKTOV PRISTANIŠKE INFRASTRUKTURE ALI OBJEKTOV, KI LAHKO VPLIVAJO NA VARNOST PLOVBE NA OBALI ALI V MORJU</t>
  </si>
  <si>
    <t>Pomorski zakonik 
64. člen (soglasje za gradnjo ali obnovo objektov pristaniške infrastrukture ali objektov, ki lahko vplivajo na varnost plovbe na obali ali v morju)
Zakon o plovbi po celinskih vodah 
10. člen (soglasje za gradnjo ali obnovo objektov, ki lahko vplivajo na varnost plovbe, na obali ali v vodi)</t>
  </si>
  <si>
    <t xml:space="preserve">Uprava RS za pomorstvo
Ukmarjev trg 2
6000 Koper
</t>
  </si>
  <si>
    <t>upravljavec železniške infrastrukture:
Slovenske železnice -Infrastruktura d.o.o.
Kolodvorska 11
1000 Ljubljana
varnostni organ: 
Javna agencija za železniški promet Slovenije
Kopitarjeva 5
2000 Maribor</t>
  </si>
  <si>
    <t>Zakon o varnosti v železniškem prometu
45. člen (soglasje za gradnjo v progovnem pasu)
46. člen (soglasje za gradnjo v varovalnem progovnem pasu)
16. člen (soglasja pri gradnji infrastrukture)
- 3. odstavek 16. člena: soglasje k projektni dokumentaciji za pridobitev gradbenega dovoljenja
- 5. odstavek 16. člena: soglasje v primeru izdaje novega obratovalnega dovoljenja
- 10. odstavek 16. člena: vzdrževalna dela v javno korist na drugi javni infrastrukturi v progovnem pasu ali pri križanju z železniško progo</t>
  </si>
  <si>
    <t>Javna agencija za civilno letalstvo Slovenije
Kotnikova ulica 19A
1000 Ljubljana
Ministrstvo za obrambo (če gre za vojaško letališče)
Vojkova cesta 55
1000 Ljubljana</t>
  </si>
  <si>
    <t>SOGLASJE ZA PRIKLJUČITEV OBJEKTOV NA ELEKTROENERGETSKI SISTEM</t>
  </si>
  <si>
    <t>Energetski zakon 
147. člen (soglasje za priključitev na prenosni ali distribucijski elektroenergetski sistem ali njeno spremembo)</t>
  </si>
  <si>
    <t>Operaterji distribucijskega omrežja
Elektro Celje d.d., Elektro Gorenjska d.d., Elektro Ljubljana d.d., Elektro Maribor d.d. in Elektro Primorska d.d. 
Sistemski operater prenosnega omrežja – ELES d.o.o.</t>
  </si>
  <si>
    <t>SOGLASJE ZA PRIKLJUČITEV OBJEKTOV NA SISTEM ZEMELJSKEGA PLINA</t>
  </si>
  <si>
    <t>Energetski zakon 
270. člen (soglasje za priključitev na prenosni ali distribucijski sistem zemeljskega plina ali njegovo spremembo)</t>
  </si>
  <si>
    <t>Prenosni sistem:
Sistemski operater prenosnega omrežja - Plinovodi d.o.o.
Cesta Ljubljanske brigade 11b, p.p. 3720
1001 Ljubljana</t>
  </si>
  <si>
    <t>SOGLASJE ZA PRIKLJUČITEV OBJEKTOV NA SISTEM TOPLOTE IN DRUGIH ENERGETSKIH PLINOV IZ ZAKLJUČENIH DISTRIBUCIJSKIH SISTEMOV</t>
  </si>
  <si>
    <t>Energetski zakon 
306. člen (priključitev na sistem toplote in drugih energetskih plinov iz zaključenih distribucijskih sistemov ali spremembo parametrov priključitve)
310. člen (soglasje lokalne skupnosti za priključitev na lastniški distribucijski sistem)</t>
  </si>
  <si>
    <t>Lokalna skupnost oziroma distributerji, ki izvaja gospodarsko javno službo 
(gl. seznam občinskih soglasodajalcev)</t>
  </si>
  <si>
    <t>Energetski zakon 
468. člen (varovalni pas sistemov elektrike)</t>
  </si>
  <si>
    <t>Energetski zakon 
469. člen (varovalni in varnostni pas sistemov zemeljskega plina)</t>
  </si>
  <si>
    <t>Operaterji/distributerji
(gl. seznam občinskih soglasodajalcev)</t>
  </si>
  <si>
    <t>SOGLASJE ZA GRADNJO V MEJAH RUDNIŠKEGA PROSTORA</t>
  </si>
  <si>
    <t>SOGLASJE ZA GRADNJO Z VIDIKA VAROVANJA ŽIČNIC</t>
  </si>
  <si>
    <t>Zakon o rudarstvu 
65. člen (soglasje za gradnjo v območju rudarskega prostora v javno korist)</t>
  </si>
  <si>
    <t>Ministrstvo za infrastrukturo
Langusova ulica 4
1535 Ljubljana</t>
  </si>
  <si>
    <t xml:space="preserve">Zakon o žičniških napravah za prevoz oseb 
tretji odstavek 61. člena
</t>
  </si>
  <si>
    <t>Upravljavec žičniške naprave</t>
  </si>
  <si>
    <t>OBJEKT V MEJAH RUDNIŠKEGA PROSTORA</t>
  </si>
  <si>
    <t>OBJEKT V VAROVALNEM PASU ŽIČNIŠKE NAPRAVE</t>
  </si>
  <si>
    <t>METEOROLOŠKA DEJAVNOST</t>
  </si>
  <si>
    <t>IZDAJANJE PROJEKTNIH POGOJEV Z VIDIKA VARSTVA IZVAJANJA METEOROLOŠKE DEJAVNOSTI</t>
  </si>
  <si>
    <t xml:space="preserve">Zakon o meteorološki dejavnosti
32. člen (projektni pogoji za gradnjo nekaterih objektov – op: določenih v 20. členu zakona z vidika upoštevanja vremena in podnebja ter postavitev meteorološke postaje)
20. člen (obvezno zagotavljanje meteoroloških storitev)
1. avtocesta, hitra cesta, glavna in regionalna cesta I. reda po predpisih o cestah,
2. pristanišče po predpisih o pomorstvu,
3. visoka pregrada po predpisih o graditvi objektov in
4. objekt ali naprava, za katero je treba po predpisih o varstvu pred naravnimi in drugimi nesrečami ali po predpisih o varstvu pred ionizirajočimi sevanji in jedrski varnosti izvajati meteorološke meritve, ali za katero je treba po predpisih o varstvu okolja v okviru obratovalnega monitoringa izvajati meritve meteoroloških veličin.
</t>
  </si>
  <si>
    <t>Izvajalec državne meteorološke službe - ARSO</t>
  </si>
  <si>
    <t>Gradbeni zakon
31. člen</t>
  </si>
  <si>
    <t>Občina ali nosilec javnega pooblastila (gl. seznam občinskih soglasodajalcev)</t>
  </si>
  <si>
    <t>Nosilec javnega pooblastila (gl. seznam občinskih soglasodajalcev)</t>
  </si>
  <si>
    <t xml:space="preserve">Zakona o varstvu pred ionizirajočimi sevanji in jedrski varnosti 
97. člen </t>
  </si>
  <si>
    <t xml:space="preserve">JEDRSKA VARNOST </t>
  </si>
  <si>
    <t xml:space="preserve">SEVALNA VARNOST </t>
  </si>
  <si>
    <t>SOGLASJE ZA PRIKLJUČITEV NA VODOVOD</t>
  </si>
  <si>
    <t>Upravljavec javne ceste
Državne ceste:
Direkcija RS za infrastrukturo
Tržaška cesta 19
1000 Ljubljana
avtoceste:
Družba za avtoceste RS 
Ulica XIV. divizije 4
3000 Celje
Občinske ceste:
občina ali občinski koncesionar
(gl. seznam občinskih soglasodajalcev)</t>
  </si>
  <si>
    <t>PRIDOBLJENI PROJEKTNI POGOJI</t>
  </si>
  <si>
    <t>predhodna presoja vplivov na okolje</t>
  </si>
  <si>
    <t>DA</t>
  </si>
  <si>
    <t>Druge priloge</t>
  </si>
  <si>
    <t>PZI (projektna dokumentacija za izvedbo gradnje)</t>
  </si>
  <si>
    <t>PID (projektna dokumentacija izvedenih del)</t>
  </si>
  <si>
    <t>DOZ (dokazilo o zanesljivosti)</t>
  </si>
  <si>
    <t>PODATKI O PROJEKTANTU</t>
  </si>
  <si>
    <t>podpis odgovorne osebe projektanta</t>
  </si>
  <si>
    <t>UDELEŽENI STROKOVNJAKI PRI PROJEKTIRANJU</t>
  </si>
  <si>
    <t>POOBLAŠČENI ARHITEKTI</t>
  </si>
  <si>
    <t>POOBLAŠČENI INŽENIRJI S PODROČJA GRADBENIŠTVA</t>
  </si>
  <si>
    <t>POOBLAŠČENI INŽENIRJI S PODROČJA ELEKTROTEHNIKE</t>
  </si>
  <si>
    <t>POOBLAŠČENI INŽENIRJI S PODROČJA STROJNIŠTVA</t>
  </si>
  <si>
    <t>POOBLAŠČENI INŽENIRJI S PODROČJA TEHNOLOGIJE</t>
  </si>
  <si>
    <t>POOBLAŠČENI INŽENIRJI S PODROČJA POŽARNE VARNOSTI</t>
  </si>
  <si>
    <t>POOBLAŠČENI INŽENIRJI S PODROČJA GEOTEHNOLOGIJE IN RUDARSTVA</t>
  </si>
  <si>
    <t>POOBLAŠČENI INŽENIRJI S PODROČJA GEODEZIJE</t>
  </si>
  <si>
    <t>POOBLAŠČENI INŽENIRJI S PODROČJA PROMETNEGA INŽENIRSTVA</t>
  </si>
  <si>
    <t>POOBLAŠČENI KRAJINSKI ARHITEKTI</t>
  </si>
  <si>
    <t>POOBLAŠČENI PROSTORSKI NAČRTOVALCI</t>
  </si>
  <si>
    <t>STROKOVNJAKI DRUGIH STROK</t>
  </si>
  <si>
    <t>PROJEKTANT</t>
  </si>
  <si>
    <t>kratek opis pripravljalnih del</t>
  </si>
  <si>
    <t>EUP</t>
  </si>
  <si>
    <t>namenska raba</t>
  </si>
  <si>
    <t>DGD</t>
  </si>
  <si>
    <t>požarno zahteven objekt</t>
  </si>
  <si>
    <t>OSKRBA S PITNO VODO</t>
  </si>
  <si>
    <t>DOSTOP DO JAVNE POTI ALI CESTE</t>
  </si>
  <si>
    <t>F1</t>
  </si>
  <si>
    <t>F2</t>
  </si>
  <si>
    <t>F3</t>
  </si>
  <si>
    <t>FAZA PROJEKTA</t>
  </si>
  <si>
    <t>PZI</t>
  </si>
  <si>
    <t>PID</t>
  </si>
  <si>
    <t>št.</t>
  </si>
  <si>
    <t>Z odstopanji niso neposredno ogroženi varnost objekta, življenje in zdravje ljudi, sosednje nepremičnine ali okolje.</t>
  </si>
  <si>
    <t>A4</t>
  </si>
  <si>
    <t>12204 Konferenčne in kongresne stavbe</t>
  </si>
  <si>
    <t>12303 Oskrbne postaje</t>
  </si>
  <si>
    <t>12520 Rezervoarji, silosi in skladiščne stavbe</t>
  </si>
  <si>
    <t>CC-SI GRADBENI INŽENIRSKI OBJEKTI</t>
  </si>
  <si>
    <t>21210 Glavne in regionalne železniške proge</t>
  </si>
  <si>
    <t>21220 Mestne železniške proge</t>
  </si>
  <si>
    <t>21301 Letališke steze in ploščadi</t>
  </si>
  <si>
    <t>21302 Letalski radio-navigacijski objekti</t>
  </si>
  <si>
    <t>21422 Podhodi</t>
  </si>
  <si>
    <t>21423 Pokriti vkopi in galerije</t>
  </si>
  <si>
    <t>21520 Jezovi, vodne pregrade in drugi vodni objekti</t>
  </si>
  <si>
    <t>22110 Naftovodi in daljinski (prenosni) plinovodi</t>
  </si>
  <si>
    <t>22130 Daljinsko (hrbtenično) komunikacijsko omrežje</t>
  </si>
  <si>
    <t>22232 Čistilne naprave</t>
  </si>
  <si>
    <t>23010 Objekti za pridobivanje in izkoriščanje mineralnih surovin</t>
  </si>
  <si>
    <t>23030 Objekti kemične industrije</t>
  </si>
  <si>
    <t>24110 Športna igrišča</t>
  </si>
  <si>
    <t>24201 Obrambni objekti</t>
  </si>
  <si>
    <t>PODATKI O IZDANEM GRADBENEM DOVOLJENJU</t>
  </si>
  <si>
    <t>PODATKI O SPREMEMBI GRADBENEGA DOVOLJENJA</t>
  </si>
  <si>
    <t>ZVKDS</t>
  </si>
  <si>
    <t>tajnistvo.ce@zvkds.si</t>
  </si>
  <si>
    <t>tajnistvo.kr@zvkds.si</t>
  </si>
  <si>
    <t>tajnistvo.lj@zvkds.si</t>
  </si>
  <si>
    <t>tajnistvo.mb@zvkds.si</t>
  </si>
  <si>
    <t>tajnistvo.ng@zvkds.si</t>
  </si>
  <si>
    <t>tajnistvo.nm@zvkds.si</t>
  </si>
  <si>
    <t>tajnistvo.pi@zvkds.si</t>
  </si>
  <si>
    <t>zrsvn.oece@zrsvn.si</t>
  </si>
  <si>
    <t>zrsvn.oekr@zrsvn.si</t>
  </si>
  <si>
    <t>zrsvn.oelj@zrsvn.si</t>
  </si>
  <si>
    <t>zrsvn.oemb@zrsvn.si</t>
  </si>
  <si>
    <t>zrsvn.oeng@zrsvn.si</t>
  </si>
  <si>
    <t>zrsvn.oenm@zrsvn.si</t>
  </si>
  <si>
    <t>zrsvn.oepi@zrsvn.si</t>
  </si>
  <si>
    <t>zrsvn.oe@zrsvn.si</t>
  </si>
  <si>
    <t>Direkcija RS za vode</t>
  </si>
  <si>
    <t>Zavod RS za varstvo narave</t>
  </si>
  <si>
    <t>gp.drsv@gov.si</t>
  </si>
  <si>
    <t>gp.drsv-kr@gov.si</t>
  </si>
  <si>
    <t>gp.drsv-lj@gov.si</t>
  </si>
  <si>
    <t>gp.drsv-nm@gov.si</t>
  </si>
  <si>
    <t>gp.drsv-kp@gov.si</t>
  </si>
  <si>
    <t>gp.drsv-ng@gov.si</t>
  </si>
  <si>
    <t>gp.drsv-ce@gov.si</t>
  </si>
  <si>
    <t>gp.drsv-mb@gov.si</t>
  </si>
  <si>
    <t>gp.drsv-ms@gov.si</t>
  </si>
  <si>
    <t>zgs.tajnistvo@zgs.si</t>
  </si>
  <si>
    <t>OETolmin@zgs.si</t>
  </si>
  <si>
    <t>OELjubljana@zgs.si</t>
  </si>
  <si>
    <t>OENovomesto@zgs.si</t>
  </si>
  <si>
    <t>OENazarje@zgs.si</t>
  </si>
  <si>
    <t>OEMurskaSobota@zgs.si</t>
  </si>
  <si>
    <t>OEBled@zgs.si</t>
  </si>
  <si>
    <t>OEPostojna@zgs.si</t>
  </si>
  <si>
    <t>OEBrezice@zgs.si</t>
  </si>
  <si>
    <t>OESlovenjGradec@zgs.si</t>
  </si>
  <si>
    <t>OESezana@zgs.si</t>
  </si>
  <si>
    <t>OEKranj@zgs.si</t>
  </si>
  <si>
    <t>OEKocevje@zgs.si</t>
  </si>
  <si>
    <t>OECelje@zgs.si</t>
  </si>
  <si>
    <t>OEMaribor@zgs.si</t>
  </si>
  <si>
    <t>Zavod za gozdove Slovenije</t>
  </si>
  <si>
    <t>Glavni trg 1, 3000 Celje</t>
  </si>
  <si>
    <t>Tržaška cesta 4, 1000 Ljubljana</t>
  </si>
  <si>
    <t>Slomškov trg 6, 2000 Maribor</t>
  </si>
  <si>
    <t>Delpinova ulica 16, 5000 Nova Gorica</t>
  </si>
  <si>
    <t>Skalickega ulica 1, 8000 Novo mesto</t>
  </si>
  <si>
    <t>Trg bratstva 1, 6330 Piran/Pirano</t>
  </si>
  <si>
    <t>ZVKDS, Območna enota Celje</t>
  </si>
  <si>
    <t>ZVKDS, Območna enota Kranj</t>
  </si>
  <si>
    <t>ZVKDS, Območna enota Ljubljana</t>
  </si>
  <si>
    <t>ZVKDS, Območna enota Maribor</t>
  </si>
  <si>
    <t>ZVKDS, Območna enota Nova Gorica</t>
  </si>
  <si>
    <t>ZVKDS, Območna enota Novo mesto</t>
  </si>
  <si>
    <t>ZVKDS, Območna enota Piran</t>
  </si>
  <si>
    <t>Tomšičeva ulica 7, 4000 Kranj</t>
  </si>
  <si>
    <t>Vodnikova ulica 3, 3000 Celje</t>
  </si>
  <si>
    <t>PC Planina 3, 4000 Kranj</t>
  </si>
  <si>
    <t>Cankarjeva 10, 1000 Ljubljana</t>
  </si>
  <si>
    <t>Pobreška cesta 20a, 2000 Maribor</t>
  </si>
  <si>
    <t>Delpinova 16, 5000 Nova Gorica</t>
  </si>
  <si>
    <t>Adamičeva ul. 2, 8000 Novo mesto</t>
  </si>
  <si>
    <t>Tobačna ulica 5, 1000 Ljubljana</t>
  </si>
  <si>
    <t>Trg Etbina Kristana1, 6310 Izola</t>
  </si>
  <si>
    <t>Zavod RS za varstvo narave, OE Celje</t>
  </si>
  <si>
    <t>Zavod RS za varstvo narave, OE Kranj</t>
  </si>
  <si>
    <t>Zavod RS za varstvo narave, OE Ljubljana</t>
  </si>
  <si>
    <t>Zavod RS za varstvo narave, OE Maribor</t>
  </si>
  <si>
    <t>Zavod RS za varstvo narave, OE Nova Gorica</t>
  </si>
  <si>
    <t>Zavod RS za varstvo narave, OE Novo mesto</t>
  </si>
  <si>
    <t>Zavod RS za varstvo narave, OE Piran</t>
  </si>
  <si>
    <t>Zavod RS za varstvo narave, Osrednja enota v Ljubljani</t>
  </si>
  <si>
    <t>Hajdrihova ulica 28c, 1000 Ljubljana</t>
  </si>
  <si>
    <t>Ulica Mirka Vadnova 5, 4000 Kranj</t>
  </si>
  <si>
    <t>Vojkova cesta 52, 1000 Ljubljana</t>
  </si>
  <si>
    <t>Novi trg 9, 8000 Novo mesto</t>
  </si>
  <si>
    <t>Cankarjeva ulica 62, 5000 Nova Gorica</t>
  </si>
  <si>
    <t>Pristaniška ulica 12, 6000 Koper</t>
  </si>
  <si>
    <t>Mariborska cesta 88, 3000 Celje</t>
  </si>
  <si>
    <t>Slovenska ulica 2, 9000 Murska Sobota</t>
  </si>
  <si>
    <t>Krekova ulica 17, 2000 Maribor</t>
  </si>
  <si>
    <t>Direkcija RS za vode, Sektor območja zgornje Save</t>
  </si>
  <si>
    <t>Direkcija RS za vode, Sektor območja srednje Save</t>
  </si>
  <si>
    <t>Direkcija RS za vode, Sektor območja spodnje Save</t>
  </si>
  <si>
    <t>Direkcija RS za vode, Sektor območja jadranskih rek z morjem</t>
  </si>
  <si>
    <t>Direkcija RS za vode, Sektor območja Soče</t>
  </si>
  <si>
    <t>Direkcija RS za vode, Sektor območja Savinje</t>
  </si>
  <si>
    <t>Direkcija RS za vode, Sektor območja Drave</t>
  </si>
  <si>
    <t>Direkcija RS za vode, Sektor območja Mure</t>
  </si>
  <si>
    <t>Večna pot 2, 1001 Ljubljana</t>
  </si>
  <si>
    <t>Tumov drevored 17, 5220 Tolmin</t>
  </si>
  <si>
    <t>Tržaška c. 2, 1000 Ljubljana</t>
  </si>
  <si>
    <t>Gubčeva 15, 8000 Novo mesto</t>
  </si>
  <si>
    <t>Savinjska cesta 4, 3331 Nazarje</t>
  </si>
  <si>
    <t>Arh. Novaka 17, 9000 Murska Sobota</t>
  </si>
  <si>
    <t>Ljubljanska cesta 19, 4260 Bled</t>
  </si>
  <si>
    <t>Vojkova 9, 6230 Postojna</t>
  </si>
  <si>
    <t>C. bratov Milavcev 61, 8250 Brežice</t>
  </si>
  <si>
    <t>Vorančev trg 1, 2380 Slovenj gradec</t>
  </si>
  <si>
    <t>Partizanska 49, 6210 Sežana</t>
  </si>
  <si>
    <t>C. Staneta Žagarja 27b, 4000 Kranj</t>
  </si>
  <si>
    <t>Rožna ul. 39, 1330 Kočevje</t>
  </si>
  <si>
    <t>Ljubljanska 13, 3000 Celje</t>
  </si>
  <si>
    <t>Tyrševa 15, 2000 Maribor</t>
  </si>
  <si>
    <t>Zavod za gozdove Slovenije, Centralna enota Ljubljana</t>
  </si>
  <si>
    <t>Zavod za gozdove Slovenije, Območna enota Bled</t>
  </si>
  <si>
    <t>Zavod za gozdove Slovenije, Območna enota Postojna</t>
  </si>
  <si>
    <t>Zavod za gozdove Slovenije, Območna enota Brežice</t>
  </si>
  <si>
    <t>Zavod za gozdove Slovenije, Območna enota Slovenj Gradec</t>
  </si>
  <si>
    <t>Zavod za gozdove Slovenije, Območna enota Sežana</t>
  </si>
  <si>
    <t>Zavod za gozdove Slovenije, Območna enota Kranj</t>
  </si>
  <si>
    <t>Zavod za gozdove Slovenije, Območna enota Kočevje</t>
  </si>
  <si>
    <t>Zavod za gozdove Slovenije, Območna enota Celje</t>
  </si>
  <si>
    <t>Zavod za gozdove Slovenije, Območna enota Maribor</t>
  </si>
  <si>
    <t>Upravljavec javne ceste</t>
  </si>
  <si>
    <t>Tržaška cesta 19, 1000 Ljubljana</t>
  </si>
  <si>
    <t>Direkcija RS za infrastrukturo</t>
  </si>
  <si>
    <t xml:space="preserve">Družba za avtoceste RS </t>
  </si>
  <si>
    <t>Ulica XIV. divizije 4, 3000 Celje</t>
  </si>
  <si>
    <t>Elektro</t>
  </si>
  <si>
    <t>Elektro Celje</t>
  </si>
  <si>
    <t>Elektro Gorenjska</t>
  </si>
  <si>
    <t>Elektro Maribor</t>
  </si>
  <si>
    <t>Elektro Primorska</t>
  </si>
  <si>
    <t>ELES</t>
  </si>
  <si>
    <t>Vrunčeva 2a, 3000 Celje</t>
  </si>
  <si>
    <t>Ul. Mirka Vadnova 3a, 4000 Kranj</t>
  </si>
  <si>
    <t>Slovenska cesta 58, 1516 Ljubljana</t>
  </si>
  <si>
    <t>info@elektro-ljubljana.si</t>
  </si>
  <si>
    <t>Vetrinjska ulica 2, 2000 Maribor</t>
  </si>
  <si>
    <t>info@elektro-maribor.si</t>
  </si>
  <si>
    <t>Erjavčeva ulica 22, 5000 Nova Gorica</t>
  </si>
  <si>
    <t>info@elektro-primorska.si</t>
  </si>
  <si>
    <t>info@elektro-celje.si</t>
  </si>
  <si>
    <t>info@elektro-gorenjska.si</t>
  </si>
  <si>
    <t>Hajdrihova 2, SI-1000 Ljubljana</t>
  </si>
  <si>
    <t>info@eles.si</t>
  </si>
  <si>
    <t>gp.drsi@gov.si</t>
  </si>
  <si>
    <t>ZGS, Območna enota Tolmin</t>
  </si>
  <si>
    <t>ZGS, Območna enota Ljubljana</t>
  </si>
  <si>
    <t>ZGS, Območna enota Novo mesto</t>
  </si>
  <si>
    <t>ZGS, Območna enota Nazarje</t>
  </si>
  <si>
    <t>ZGS, Območna enota Murska Sobota</t>
  </si>
  <si>
    <t>obračunska vrednost objekta v EUR brez DDV</t>
  </si>
  <si>
    <t>Dokumentacija za pridobitev gradbenega dovoljenja za nezahtevne objekte - DNZO</t>
  </si>
  <si>
    <t>Dokumentacija za pridobitev gradbenega dovoljenja za spremembo namembnosti - DSN</t>
  </si>
  <si>
    <t>Sklep predhodne presoje vplivov na okolje (če gre za objekt z vplivi na okolje in če je bil pridobljen)</t>
  </si>
  <si>
    <t>ime in priimek ali naziv družbe</t>
  </si>
  <si>
    <t>identifikacijska številka</t>
  </si>
  <si>
    <t>ime in priimek, strokovna izobrazba</t>
  </si>
  <si>
    <t>PRILOGA 3</t>
  </si>
  <si>
    <t>KAZALO VSEBINE PROJEKTA</t>
  </si>
  <si>
    <t>SEZNAM D: OBMOČJE GRADBIŠČA IZVEN SEZNAMA A</t>
  </si>
  <si>
    <t>SEZNAM E: ZEMLJIŠČA ZA DRUGE UREDITVE</t>
  </si>
  <si>
    <t>MNENJE Z VIDIKA VAROVANJA ENERGETSKIH SISTEMOV</t>
  </si>
  <si>
    <t>DRUGO (NAVEDI)</t>
  </si>
  <si>
    <t>ZNAČILNOSTI ZA STAVBE</t>
  </si>
  <si>
    <t>STAVBA</t>
  </si>
  <si>
    <t>GRADBENI INŽENIRSKI OBJEKT</t>
  </si>
  <si>
    <t>ime in priimek</t>
  </si>
  <si>
    <t>Sprememba projekta DGD, DNZO ali DSN</t>
  </si>
  <si>
    <t>Nov projekt DGD, DNZO ali DSN</t>
  </si>
  <si>
    <t>Listine, ki izkazujejo pravico graditi, če lastninska ali druga stvarna pravica ni vpisana v zemljiško knjigo ali če iz uradnih evidenc ni razvidno, da je investitor zakoniti upravljavec nepremičnin (če spremembe vplivajo na že izkazano pravico graditi)</t>
  </si>
  <si>
    <t>DNZO (dokumentacija za pridobitev gradbenega dovoljenja za nezahtevne objekte)</t>
  </si>
  <si>
    <t>DSN (dokumentacija za pridobitev gradbenega dovoljenja za spremembo namembnosti)</t>
  </si>
  <si>
    <t>PRILOGA 2C</t>
  </si>
  <si>
    <t>PRILOGA 2B</t>
  </si>
  <si>
    <t>PRILOGA 2A</t>
  </si>
  <si>
    <t>ustrezna.</t>
  </si>
  <si>
    <t>PRILOGA 11A</t>
  </si>
  <si>
    <t>IZVAJALEC</t>
  </si>
  <si>
    <t>C1</t>
  </si>
  <si>
    <t>C2</t>
  </si>
  <si>
    <t>C3</t>
  </si>
  <si>
    <t>KULTUROVARSTVENO MNENJE</t>
  </si>
  <si>
    <t>KULTURNOVARSTVENO MNENJE ZA RAZISKAVO IN ODSTRANITEV DEDIŠČINE</t>
  </si>
  <si>
    <t>NARAVOVARSTVENO MNENJE</t>
  </si>
  <si>
    <t>VODNO MNENJE</t>
  </si>
  <si>
    <t>MNENJE ZA GRADNJO V GOZDNEM PROSTORU</t>
  </si>
  <si>
    <t>MNENJE ZA GRADNJO IN DRUGE POSEGE NA OBMOČJU RIBIŠKEGA OKOLIŠA</t>
  </si>
  <si>
    <t>MNENJE ZA POSEGE V OKOLJE DIVJADI</t>
  </si>
  <si>
    <t>MNENJE ZA GRADNJO NA OBMOČJU MEJNEGA PREHODA</t>
  </si>
  <si>
    <t>MNENJE ZA GRADNJO OBJEKTOV V PROSTI CONI CARINSKEGA OBMOČJA UNIJE</t>
  </si>
  <si>
    <t>MNENJEDAJALEC</t>
  </si>
  <si>
    <t>PRIPOMOČEK ZA DOLOČANJE POTREBNIH MNENJ</t>
  </si>
  <si>
    <t>MNENJE ZA GRADNJO ALI OBNOVO OBJEKTOV PRISTANIŠKE INFRASTRUKTURE ALI OBJEKTOV, KI LAHKO VPLIVAJO NA VARNOST PLOVBE NA OBALI ALI V MORJU</t>
  </si>
  <si>
    <t>MNENJE ZA GRADNJO V MEJAH RUDNIŠKEGA PROSTORA</t>
  </si>
  <si>
    <t>MNENJE ZA GRADNJO Z VIDIKA VAROVANJA ŽIČNIC</t>
  </si>
  <si>
    <t>MNENJE ZA GRADNJO ALI REKONSTRUKCIJO VELIKEGA OBRATA KMETIJSKEGA GOSPODARSTVA</t>
  </si>
  <si>
    <t>MNENJE ZA GRADNJO OBJEKTA POD VETERINARSKIM NADZOROM</t>
  </si>
  <si>
    <t>MNENJE ZA GRADNJO NEKATERIH OBJEKTOV Z VIDIKA UPOŠTEVANJA OBRAMBNIH POTREB</t>
  </si>
  <si>
    <t>pretočna greznica</t>
  </si>
  <si>
    <t>odvajanje v vodotok</t>
  </si>
  <si>
    <t>razpršeno odvajanje</t>
  </si>
  <si>
    <t>naziv gradnje</t>
  </si>
  <si>
    <t>kratek opis spremembe zaradi večjih odstopanj od gradbenega dovoljenja</t>
  </si>
  <si>
    <t>faktor zazidanosti (FZ)</t>
  </si>
  <si>
    <t>faktor izrabe (FI)</t>
  </si>
  <si>
    <t>MNENJE ALI SOGLASJE ZA PRIKLJUČITEV</t>
  </si>
  <si>
    <t>VELIKOST STAVBE</t>
  </si>
  <si>
    <t>višinska kota pritličja (n. v.)</t>
  </si>
  <si>
    <t>najnižja višinska kota - kota tlaka najnižje etaže (n. v.)</t>
  </si>
  <si>
    <t>navedba gradiv, ki so jih izdelali</t>
  </si>
  <si>
    <t>Pisne izjave strank, da se strinjajo z nameravano gradnjo, če so pridobljene</t>
  </si>
  <si>
    <t>zahteven</t>
  </si>
  <si>
    <t>ZAHTEVA ZA IZDAJO GRADBENEGA DOVOLJENJA</t>
  </si>
  <si>
    <t>NASLOVNA STRAN NAČRTA</t>
  </si>
  <si>
    <t>PRILOGA 1A</t>
  </si>
  <si>
    <t>PODATKI O NAČRTU</t>
  </si>
  <si>
    <t>strokovno področje načrta</t>
  </si>
  <si>
    <t>številka načrta</t>
  </si>
  <si>
    <t>pripadajoči objekti</t>
  </si>
  <si>
    <t>URBANISTIČNI KAZALCI</t>
  </si>
  <si>
    <t>klasifikacija po CC-SI</t>
  </si>
  <si>
    <t>zadnje stanje gradbene tehnike</t>
  </si>
  <si>
    <t>TSG požarna varnost v stavbah</t>
  </si>
  <si>
    <t>TSG nizkonapetostne električne inštalacije</t>
  </si>
  <si>
    <t>TSG zaščita pred delovanjem strele</t>
  </si>
  <si>
    <t>TSG učinkovita raba energije</t>
  </si>
  <si>
    <t>TSG zaščita pred hrupom v stavbah</t>
  </si>
  <si>
    <t>požarna varnost v stavbah</t>
  </si>
  <si>
    <t>nizkonapetostne električne inštalacije</t>
  </si>
  <si>
    <t>zaščita pred delovanjem strele</t>
  </si>
  <si>
    <t>učinkovita raba energije</t>
  </si>
  <si>
    <t>zaščita pred hrupom v stavbah</t>
  </si>
  <si>
    <t>uporaba evrokodov ali drugih pravil v zvezi z zagotavljanjem mehanske odpornosti in stabilnosti pri projektiranju</t>
  </si>
  <si>
    <t>PODLAGE ZA PROJEKTIRANJE</t>
  </si>
  <si>
    <t>uporaba evrokodov</t>
  </si>
  <si>
    <t>uporaba drugih pravil</t>
  </si>
  <si>
    <t>brez uporabe pravil</t>
  </si>
  <si>
    <t>KAZALO NAČRTOV</t>
  </si>
  <si>
    <t>naziv načrta</t>
  </si>
  <si>
    <t>ZAHTEVA ZA IZDAJO MNENJA</t>
  </si>
  <si>
    <t>navesti tiste načrte, ki so dopolnjeni ali izdelani na novo</t>
  </si>
  <si>
    <t>NE</t>
  </si>
  <si>
    <t>NAVEDBA PODLAG ZA PROJEKTIRANJE</t>
  </si>
  <si>
    <t>Pripomoček je še v izdelavi.</t>
  </si>
  <si>
    <t>TISKANJE IN SHRANJEVANJE ZAHTEVKOV ZA POGOJE IN MNENJA</t>
  </si>
  <si>
    <t xml:space="preserve">pridobljena je vodna pravica </t>
  </si>
  <si>
    <t xml:space="preserve">številka </t>
  </si>
  <si>
    <t>datum izdaje</t>
  </si>
  <si>
    <t>PODATKI O VODNI PRAVICI</t>
  </si>
  <si>
    <t>PODATKI O VODNIH ZEMLJIŠČIH ZARADI USTANOVITEV STVARNE SLUŽNOSTI</t>
  </si>
  <si>
    <t>služnostni upravičenec</t>
  </si>
  <si>
    <t>matična številka</t>
  </si>
  <si>
    <t>zakoniti zastopnik</t>
  </si>
  <si>
    <t>PUP</t>
  </si>
  <si>
    <t>ZN</t>
  </si>
  <si>
    <t>PRILOGA 1B</t>
  </si>
  <si>
    <t>kratek opis gradnje</t>
  </si>
  <si>
    <t>IN VODJA NADZORA</t>
  </si>
  <si>
    <t>novogradnja - novozgrajen objekt</t>
  </si>
  <si>
    <t>DGD (projektna dokumentacija za pridobivanje mnenj in gradbenega dovoljenja)</t>
  </si>
  <si>
    <t>projektant (naziv družbe)</t>
  </si>
  <si>
    <t>SPLOŠNI PODATKI O GRADNJI</t>
  </si>
  <si>
    <t>sprememba dokumentacije</t>
  </si>
  <si>
    <t>številka dokazila o zanesljivosti objekta</t>
  </si>
  <si>
    <t>naziv družbe</t>
  </si>
  <si>
    <t>NAVEDBA ORGANA, PRI KATEREM SE VLAGA ZAHTEVA</t>
  </si>
  <si>
    <t>ZEMLJIŠČA ZA GRADNJO</t>
  </si>
  <si>
    <t>številka sklepa</t>
  </si>
  <si>
    <t>datum sklepa</t>
  </si>
  <si>
    <t>Navedejo se vse vsa dokazila o zanesljivosti objekta.</t>
  </si>
  <si>
    <t>Projektna dokumentacija za pridobitev mnenj in gradbenega dovoljenja - DGD</t>
  </si>
  <si>
    <t>Na podlagi navedenih podatkov in priloženega projekta ter ostalih priloženih listin vas prosim za spremembo gradbenega dovoljenja.</t>
  </si>
  <si>
    <t>Na podlagi navedenih podatkov in priloženega projekta ter ostalih priloženih listin vas prosim za izdajo gradbenega dovoljenja.</t>
  </si>
  <si>
    <t>Navedi izvajalce, ki izpolnjujejo predpisane pogoje ali investitorja, v kolikor dela izvaja sam.</t>
  </si>
  <si>
    <t>PRILAGAJANJE VIŠINE VRSTIC</t>
  </si>
  <si>
    <t>12620 Muzeji, arhivi in knjižnice</t>
  </si>
  <si>
    <t>12630 Stavbe za izobraževanje in znanstvenoraziskovalno delo</t>
  </si>
  <si>
    <t>12713 Stavbe za skladiščenje pridelka</t>
  </si>
  <si>
    <t>12722 Pokopališke stavbe</t>
  </si>
  <si>
    <t>12730 Kulturna dediščina, ki se ne uporablja za druge namene</t>
  </si>
  <si>
    <t>21111 Avtoceste, hitre ceste in glavne ceste (daljinske ceste)</t>
  </si>
  <si>
    <t>21112 Regionalne ceste</t>
  </si>
  <si>
    <t>21121 Lokalne ceste in javne poti, nekategorizirane ceste in gozdne ceste</t>
  </si>
  <si>
    <t>21510 Pristanišča in plovbne poti</t>
  </si>
  <si>
    <t>21530 Sistem za namakanje in osuševanje, akvadukti</t>
  </si>
  <si>
    <t>22121 Daljinski (transportni) vodovodi</t>
  </si>
  <si>
    <t>22122 Objekti za črpanje, filtriranje in zajem vode</t>
  </si>
  <si>
    <t>22140 Daljinski (prenosni) elektroenergetski vodi</t>
  </si>
  <si>
    <t>22210 Lokalni (distribucijski) plinovodi</t>
  </si>
  <si>
    <t>22221 Lokalni vodovodi za pitno vodo in cevovodi za tehnološko vodo</t>
  </si>
  <si>
    <t>22222 Lokalni cevovodi za toplo vodo, paro in stisnjen zrak</t>
  </si>
  <si>
    <t>22231 Cevovodi za odpadno vodo (kanalizacija)</t>
  </si>
  <si>
    <t>22241 Lokalni (distribucijski) elektroenergetski vodi</t>
  </si>
  <si>
    <t>22242 Lokalna (dostopovna) komunikacijska omrežja</t>
  </si>
  <si>
    <t>24122 Drugi gradbeni inženirski objekti za šport, rekreacijo in prosti čas</t>
  </si>
  <si>
    <t>24202 Drugi kmetijski gradbeni inženirski objekti</t>
  </si>
  <si>
    <t>24203 Objekti za ravnanje z odpadki</t>
  </si>
  <si>
    <t>24204 Pokopališča</t>
  </si>
  <si>
    <t>Navedejo se vse prijave začetka gradnje.</t>
  </si>
  <si>
    <t>Direkcija Republike Slovenije za vode</t>
  </si>
  <si>
    <t>PRILOGA 2D</t>
  </si>
  <si>
    <t>obstoječ vodomerni jašek</t>
  </si>
  <si>
    <t>nov vodomerni jašek</t>
  </si>
  <si>
    <t>https://helpx.adobe.com/acrobat/using/certificate-based-signatures.html</t>
  </si>
  <si>
    <t>DODATNE ZAHTEVE MNENJEDAJALCEV</t>
  </si>
  <si>
    <t>1 Načrt s področja arhitekture</t>
  </si>
  <si>
    <t>2 Načrt s področja gradbeništva</t>
  </si>
  <si>
    <t>3 Načrt s področja elektrotehnike</t>
  </si>
  <si>
    <t>4 Načrt s področja strojništva</t>
  </si>
  <si>
    <t>5 Načrt s področja tehnologije</t>
  </si>
  <si>
    <t>6 Načrt s področja požarne varnosti</t>
  </si>
  <si>
    <t>7 Načrt s področja geotehnologije in rudarstva</t>
  </si>
  <si>
    <t>8 Načrt s področja geodezije</t>
  </si>
  <si>
    <t>9 Načrt s področja prometnega inženirstva</t>
  </si>
  <si>
    <t>10 Načrt s področja krajinske arhitekture</t>
  </si>
  <si>
    <t>Samo v DGD in PID. V DGD se vpiše prva vrednost, v fazi PID pa druga vrednost.</t>
  </si>
  <si>
    <t>DL (dokumentacija za legalizacijo)</t>
  </si>
  <si>
    <t>Spodnje Gameljne 61a
1000 Ljubljana</t>
  </si>
  <si>
    <t>Uprava RS za pomorstvo</t>
  </si>
  <si>
    <t>Ministrstvo za infrastrukturo</t>
  </si>
  <si>
    <t>Ukmarjev trg 2, 6000 Koper</t>
  </si>
  <si>
    <t>Langusova ulica 4, 1535 Ljubljana</t>
  </si>
  <si>
    <t>PRIJAVA PRIPRAVLJALNIH DEL</t>
  </si>
  <si>
    <t>NAVEDBA OBJEKTOV</t>
  </si>
  <si>
    <t>PRIDOBIVANJE PROJEKTNIH POGOJEV</t>
  </si>
  <si>
    <t>ZAHTEVKI</t>
  </si>
  <si>
    <t>OSNOVNI PODATKI</t>
  </si>
  <si>
    <t>OSNOVNI PODATKI O OBJEKTU</t>
  </si>
  <si>
    <t>KLASIFIKACIJA PO CC-SI</t>
  </si>
  <si>
    <t>PROJEKTNA DOKUMENTACIJA</t>
  </si>
  <si>
    <t>11A - GRADBENO DOVOLJENJE</t>
  </si>
  <si>
    <t>12 - SPREMEMBA GRADBENEGA DOVOLJENJA</t>
  </si>
  <si>
    <t>1A - NASLOVNA STRAN</t>
  </si>
  <si>
    <t>2A - IZJAVA DGD</t>
  </si>
  <si>
    <t>2B - IZJAVA PZI</t>
  </si>
  <si>
    <t>3 - KAZALO</t>
  </si>
  <si>
    <t>MNENJE ZA GRADNJO Z VIDIKA VAROVANJA JAVNIH CEST</t>
  </si>
  <si>
    <t>SPREMEMBA GRADBENEGA DOVOLJENJA</t>
  </si>
  <si>
    <t>poseg je načrtovan na vodnih ali priobalnih zemljiščih</t>
  </si>
  <si>
    <t>Navedejo se vsa pridobljena gradbena dovoljenja. Izpolni se za spremembo GD, prijavo pričetka del in pripravljalnih del ter za pridobivanje uporabnega dovoljenja.</t>
  </si>
  <si>
    <t>PRIDOBIVANJE UPORABNEGA DOVOLJENJA</t>
  </si>
  <si>
    <t>LEGALIZACIJA</t>
  </si>
  <si>
    <t>NOVOGRADNJA - PRIZIDAVA</t>
  </si>
  <si>
    <t>NOVOGRADNJA - NOVOZGRAJEN OBJEKT</t>
  </si>
  <si>
    <t>REKONSTRUKCIJA</t>
  </si>
  <si>
    <t>SPREMEMBA NAMEMBNOSTI</t>
  </si>
  <si>
    <t>Izpolniti v IZP in DGD, če je za poseg relevantno. V stolpcu B odkljukajte pridobljene pogoje oziroma mnenja, nato pa v stolpec E vpišite oziroma izberite mnenjedajalca. V nekaterih primerih se bo stolpec F z naslovom mnenjedajalca izpolnil avtomatično, sicer pa ga navedite sami. V stolpec G in H navedite podatke o pridobljenih pogojih, v stolpec I in J pa o pridobljenih mnenjih.</t>
  </si>
  <si>
    <t>NADALJUJ NA VNOS PODATKOV</t>
  </si>
  <si>
    <t>Zavod za ribištvo Slovenije</t>
  </si>
  <si>
    <t>Uprava RS za jedrsko varnost</t>
  </si>
  <si>
    <t>Ministrstvo za obrambo</t>
  </si>
  <si>
    <t>Vojkova cesta 55, 1000 Ljubljana</t>
  </si>
  <si>
    <t>Uprava RS za varno hrano, veterinarstvo in varstvo rastlin</t>
  </si>
  <si>
    <t>Dunajska 22, 1000 Ljubljana</t>
  </si>
  <si>
    <t>Ministrstvo za kmetijstvo, gozdarstvo in prehrano</t>
  </si>
  <si>
    <t>Litostrojska cesta 54, 1000 Ljubljana</t>
  </si>
  <si>
    <t>POLICIJSKA UPRAVA</t>
  </si>
  <si>
    <t xml:space="preserve">Policijska uprava Celje </t>
  </si>
  <si>
    <t xml:space="preserve">Ljubljanska cesta 12 , 3000 Celje </t>
  </si>
  <si>
    <t>Policijska uprava Koper</t>
  </si>
  <si>
    <t>Ukmarjev trg 6, 6000 Koper</t>
  </si>
  <si>
    <t>Policijska uprava Kranj</t>
  </si>
  <si>
    <t>Policijska uprava Ljubljana</t>
  </si>
  <si>
    <t>Policijska uprava Maribor</t>
  </si>
  <si>
    <t>Policijska uprava Murska Sobota</t>
  </si>
  <si>
    <t xml:space="preserve">Policijska uprava Nova Gorica </t>
  </si>
  <si>
    <t>Policijska uprava Novo mesto</t>
  </si>
  <si>
    <t xml:space="preserve">Bleiweisova cesta 3, 4000 Kranj </t>
  </si>
  <si>
    <t>Prešernova cesta 18, 1001 Ljubljana</t>
  </si>
  <si>
    <t>Ulica arhitekta Novaka 5. 9000 Murska Sobota</t>
  </si>
  <si>
    <t>Sedejeva ulica 11, 5000 Nova Gorica</t>
  </si>
  <si>
    <t xml:space="preserve">Ljubljanska cesta 30, 8000 Novo mesto </t>
  </si>
  <si>
    <t>Maistrova ulica 2, 2001 Maribor</t>
  </si>
  <si>
    <t>Šmartinska cesta 55, 1000 Ljubljana</t>
  </si>
  <si>
    <t>INVESTITOR 1</t>
  </si>
  <si>
    <t>INVESTITOR 2</t>
  </si>
  <si>
    <t>NASLOVNA STRAN 
PROJEKTNE DOKUMENTACIJE</t>
  </si>
  <si>
    <t>IZDELOVALEC OSNOVNEGA NAČRTA ALI PRIKAZA</t>
  </si>
  <si>
    <t>VODJA PROJEKTIRANJA</t>
  </si>
  <si>
    <t>UDELEŽENI STROKOVNJAKI 
PRI PROJEKTIRANJU</t>
  </si>
  <si>
    <t>PRILOGA 1C</t>
  </si>
  <si>
    <t>ime in priimek pooblaščenega arhitekta, pooblaščenega inženirja</t>
  </si>
  <si>
    <t>podpis pooblaščenega arhitekta, pooblaščenega inženirja</t>
  </si>
  <si>
    <t>PODATKI O PROJEKTANTU NAČRTA</t>
  </si>
  <si>
    <t>odgovorna oseba projektanta načrta</t>
  </si>
  <si>
    <t>podpis odgovorne osebe projektanta načrta</t>
  </si>
  <si>
    <t>podpis odgovorne osebe 
projektanta načrta</t>
  </si>
  <si>
    <t>IZJAVA PROJEKTANTA 
IN VODJE PROJEKTIRANJA V DGD</t>
  </si>
  <si>
    <t>IN VODJA PROJEKTIRANJA</t>
  </si>
  <si>
    <t>- da so na ravni obdelave projektne dokumentacije izpolnjene zahteve iz predpisov s področja graditve.</t>
  </si>
  <si>
    <t>podpis vodje projektiranja</t>
  </si>
  <si>
    <t>IZJAVA PROJEKTANTA 
IN VODJE PROJEKTIRANJA V PZI</t>
  </si>
  <si>
    <t>IZJAVA IZVAJALCA PREGLEDA 
PRI NEUPORABI PRIPOROČENE
METODE V PZI</t>
  </si>
  <si>
    <t>IZVAJALEC PREGLEDA</t>
  </si>
  <si>
    <t>pooblaščeni strokovnjak</t>
  </si>
  <si>
    <t>ali</t>
  </si>
  <si>
    <t>drug strokovnjak ustreznega 
strokovnega znanja</t>
  </si>
  <si>
    <t>strokovno področje</t>
  </si>
  <si>
    <t>navedba neuporabljene tehnične smernice, evrokodov oziroma  zadnjega stanja gradbene tehnike</t>
  </si>
  <si>
    <t>PROJEKTANT NAČRTA</t>
  </si>
  <si>
    <t>IZVAJALEC PREGLEDA PRI NEUPORABI PRIPOROČENE METODE</t>
  </si>
  <si>
    <t>PRILOGA 2E</t>
  </si>
  <si>
    <t>PRILOGA 2F</t>
  </si>
  <si>
    <t>nadzornik</t>
  </si>
  <si>
    <t>podpis pooblaščenega strokovnjaka</t>
  </si>
  <si>
    <t>naziv objekta</t>
  </si>
  <si>
    <t>naslov objekta</t>
  </si>
  <si>
    <t>POOBLAŠČENI STROKOVNJAK S PODROČJA GRADBENIŠTVA</t>
  </si>
  <si>
    <t>podpis pooblaščenega 
strokovnjaka s področja gradbeništva</t>
  </si>
  <si>
    <t>PRILOGA 2G</t>
  </si>
  <si>
    <t>ime in priimek, strokovna izobrazba, identifikacijska številka</t>
  </si>
  <si>
    <t>PODATKI O OBJEKTU NA KATEREM SE IZVAJA NUJNA REKONSTRUKCIJA</t>
  </si>
  <si>
    <t>datum naravne ali druge nesreče</t>
  </si>
  <si>
    <t>POOBLAŠČENI STROKOVNJAK S PODROČJA GRADBENIŠTVA V IZJAVI ZA NUJNO REKONSTRUKCIJO</t>
  </si>
  <si>
    <t>KAZALO ELABORATOV IN ŠTUDIJ</t>
  </si>
  <si>
    <t>GRADBENA PARCELA</t>
  </si>
  <si>
    <t>a) površine pod stavbami</t>
  </si>
  <si>
    <t>e) površine raščenega dela</t>
  </si>
  <si>
    <t>faktor prekritih površin (FPP)</t>
  </si>
  <si>
    <t>faktor raščenih površin (FRP)</t>
  </si>
  <si>
    <t>faktor utrjenih zunanjih površin (FU)</t>
  </si>
  <si>
    <t>faktor utrjenih bivalnih površin (FU-B)</t>
  </si>
  <si>
    <t>PROSTORSKI AKT</t>
  </si>
  <si>
    <t>K DOKUMENTACIJI JE TREBA PRIDOBITI NASLEDNJA MNENJA</t>
  </si>
  <si>
    <t>glavni ali pripadajoči objekt</t>
  </si>
  <si>
    <t>GLAVNI ALI PRIPADAJOČI</t>
  </si>
  <si>
    <t>GLAVNI OBJEKT</t>
  </si>
  <si>
    <t>DPP</t>
  </si>
  <si>
    <t>vodja gradnje</t>
  </si>
  <si>
    <t>Projektna dokumentacija za pridobitev projektnih in drugih pogojev  (DPP)</t>
  </si>
  <si>
    <t>Investitor imenuje pooblaščenca</t>
  </si>
  <si>
    <t>novogradnjo ali rekonstrukcijo zahtevnega ali manj zahtevnega objekta</t>
  </si>
  <si>
    <t>novogradnjo ali rekonstrukcijo nezahtevnega objekta</t>
  </si>
  <si>
    <t>odstranitev zahtevnega ali manj zahtevnega objekta, ki se dotika objekta na tuji sosednji nepremičnini ali je od njega oddaljen manj kot en meter</t>
  </si>
  <si>
    <t>odstranitev zahtevnega ali manj zahtevnega objekta, ki se ne dotika objekta na tuji sosednji nepremičnini oziroma je od njega oddaljen več kot en meter</t>
  </si>
  <si>
    <t>dokončnost</t>
  </si>
  <si>
    <t>imenovan je nadzornik gradnje</t>
  </si>
  <si>
    <t>Zakoličbeni zapisnik</t>
  </si>
  <si>
    <t>Projektna dokumentacija za izvedbo gradnje (PZI)</t>
  </si>
  <si>
    <t>Projektna dokumentacija za odstranitev zahtevnega in manj zahtevnega objekta (PZO)</t>
  </si>
  <si>
    <t>Pravnomočno okoljevarstveno dovoljenje, če tako določa zakon, ki ureja varstvo okolja</t>
  </si>
  <si>
    <t>PRILOGA 13A</t>
  </si>
  <si>
    <t>PRILOGA 13B</t>
  </si>
  <si>
    <t>PRILOGA 13D</t>
  </si>
  <si>
    <t>INVESTITOR 1 (PREJŠNJI)</t>
  </si>
  <si>
    <t>SPREMEMBA INVESTITORJA</t>
  </si>
  <si>
    <t>KONTAKTNA OSEBA</t>
  </si>
  <si>
    <t>Kadar pride do menjave investitorja, se v zgornja polja vpiše novi investitor, v spodnja pa prejšnji.</t>
  </si>
  <si>
    <t>DOPOLNITEV VLOGE</t>
  </si>
  <si>
    <t>OBJEKT DRŽAVNEGA POMENA</t>
  </si>
  <si>
    <t>ZAHTEVA ZA IZDAJO 
UPORABNEGA DOVOLJENJA</t>
  </si>
  <si>
    <t>PRILOGA 15D</t>
  </si>
  <si>
    <t>PRILOGA 15C</t>
  </si>
  <si>
    <t>odgovorna oseba</t>
  </si>
  <si>
    <t>pooblaščeni arhitekt ali inženir</t>
  </si>
  <si>
    <t>podpis odgovorne osebe</t>
  </si>
  <si>
    <t>podpis pooblaščenega arhitekta 
ali inženirja</t>
  </si>
  <si>
    <t>PRILOGA 16A</t>
  </si>
  <si>
    <t>NAVEDBA ORGANA, PRI KATEREM SE VLAGA DOPOLNITEV</t>
  </si>
  <si>
    <t>številka zadeve</t>
  </si>
  <si>
    <t>dopolnitev zahteve se nanaša na</t>
  </si>
  <si>
    <t>zahtevo za izdajo projektnih in drugih pogojev</t>
  </si>
  <si>
    <t>zahtevo za izdajo mnenja</t>
  </si>
  <si>
    <t>zahtevo za izdajo gradbenega dovoljenja</t>
  </si>
  <si>
    <t>zahtevo za izdajo gradbenega dovoljenja za nezahtevni objekt</t>
  </si>
  <si>
    <t>zahtevo za izdajo gradbenega dovoljenja za spremembo namembnosti</t>
  </si>
  <si>
    <t>zahtevo za izdajo uporabnega dovoljenja</t>
  </si>
  <si>
    <t>zahtevo za legalizacijo ali uporabno dovoljenje za obstoječe objekte</t>
  </si>
  <si>
    <t>številka dopolnitve</t>
  </si>
  <si>
    <t>PRILOGA 16B</t>
  </si>
  <si>
    <t>ZAHTEVA ZA PODALJŠANJE ROKA 
ZA DOPOLNITEV VLOGE</t>
  </si>
  <si>
    <t>15 dni</t>
  </si>
  <si>
    <t>1 mesec</t>
  </si>
  <si>
    <t>2 meseca</t>
  </si>
  <si>
    <t>navedba razlogov za podaljšanje roka</t>
  </si>
  <si>
    <t>PRILOGA 17B</t>
  </si>
  <si>
    <t>ZAHTEVA ZA PODALJŠANJE  
POSKUSNEGA OBRATOVANJA</t>
  </si>
  <si>
    <t>POSKUSNO OBRATOVANJE</t>
  </si>
  <si>
    <t>ODLOČBA O POSKUSNEM OBRATOVANJU</t>
  </si>
  <si>
    <t>številka odločbe</t>
  </si>
  <si>
    <t>datum odločbe</t>
  </si>
  <si>
    <t>PODATKI O ODLOČBI O POSKUSNEM OBRATOVANJU</t>
  </si>
  <si>
    <t>predlagan rok za podaljšanje</t>
  </si>
  <si>
    <t>ČAS PODALJŠANJA ROKA</t>
  </si>
  <si>
    <t>ZBIRNI PRIKAZ</t>
  </si>
  <si>
    <t>PRIDOBIVANJE GRADBENEGA DOVOLJENJA</t>
  </si>
  <si>
    <t>PRIDOBIVANJE MNENJ</t>
  </si>
  <si>
    <t>13A - PRIJAVA PRIPRAVLJALNIH DEL</t>
  </si>
  <si>
    <t>ZBIRNI NAČRT</t>
  </si>
  <si>
    <t>1B - UDELEŽENI STROKOVNJAKI</t>
  </si>
  <si>
    <t>LOKACIJSKI PRIKAZI</t>
  </si>
  <si>
    <t>TEHNIČNO POROČILO</t>
  </si>
  <si>
    <t>TEHNIČNI PRIKAZI</t>
  </si>
  <si>
    <t>NAČRTI</t>
  </si>
  <si>
    <t>1C - NASLOVNA STRAN NAČRTA</t>
  </si>
  <si>
    <t>2D - IZJAVA PZI NAČRT</t>
  </si>
  <si>
    <t>2E - IZJAVA PZI ODSTRANITEV</t>
  </si>
  <si>
    <t>ZBIRNO TEHNIČNO POROČILO</t>
  </si>
  <si>
    <t>13B - PRIJAVA ZAČETKA GRADNJE</t>
  </si>
  <si>
    <t>14 - UPORABNO DOVOLJENJE</t>
  </si>
  <si>
    <t>2F - IZJAVA PID</t>
  </si>
  <si>
    <t>13D - PRIJAVA SPREMEMBE INVESTITORSTVA</t>
  </si>
  <si>
    <t>15B - IZJAVA NADZORNIKA ENOSTANOVANJSKA STAVBA</t>
  </si>
  <si>
    <t>15C - IZJAVA NADZORNIKA ENOSTANOVANJSKA STAVBA BREZ OVOJA</t>
  </si>
  <si>
    <t>16A - DOPOLNITEV VLOGE</t>
  </si>
  <si>
    <t>PODALJŠANJE ROKA ZA DOPOLNITEV</t>
  </si>
  <si>
    <t>17B - PODALJŠANJE POSKUSNEGA OBRATOVANJA</t>
  </si>
  <si>
    <t>PODALJŠANJE POSKUSNEGA OBRATOVANJA</t>
  </si>
  <si>
    <t>16B - ZAHTEVA ZA PODALJŠANJE ROKA ZA DOPOLNITEV</t>
  </si>
  <si>
    <t>MANJ ZAHTEVNI IN ZAHTEVNI OBJEKTI</t>
  </si>
  <si>
    <t>MANJŠA REKONSTRUKCIJA</t>
  </si>
  <si>
    <t>IZBIRA FAZE PROJEKTIRANJA</t>
  </si>
  <si>
    <t>OPIS GRADNJE</t>
  </si>
  <si>
    <t>c) utrjene zunanje površine 
(promet, komunala, tehnične površine)</t>
  </si>
  <si>
    <t>d) utrjene zunanje površine 
(bivanje na prostem)</t>
  </si>
  <si>
    <t>faktor utrjenih prometnih, komunalnih 
in tehničnih površin (FU-P)</t>
  </si>
  <si>
    <t>POVRŠINE IN PROSTORNINE</t>
  </si>
  <si>
    <t>POSEBNI PRIMERI</t>
  </si>
  <si>
    <t>PODATKI O GRADNJI</t>
  </si>
  <si>
    <t>ODSTRANITEV CELOTNEGA OBJEKTA</t>
  </si>
  <si>
    <t>PODATKI O IZDELOVALCU OSNOVNEGA PRIKAZA / NAČRTA</t>
  </si>
  <si>
    <t>izdelovalec osnovnega prikaza / načrta</t>
  </si>
  <si>
    <t>PODATKI O VODJI PROJEKTIRANJA</t>
  </si>
  <si>
    <t>PODATKI O IZDELOVALCU NAČRTA</t>
  </si>
  <si>
    <t>da je projektna dokumentacija za pridobitev mnenj in gradbenega dovoljenja (DGD):</t>
  </si>
  <si>
    <t>da je projektna dokumentacija za izvedbo gradnje (PZI):</t>
  </si>
  <si>
    <t>- da je s projektno dokumentacijo v celoti zagotovljeno izpolnjenjevanje bistvenih in drugih zahtev objekta.</t>
  </si>
  <si>
    <t>PODATKI O PROJEKTANTU PREGLEDA</t>
  </si>
  <si>
    <t>projektant pregleda (naziv družbe)</t>
  </si>
  <si>
    <t>Izvedel se je pregled kontrole brezhibnosti in računske pravilnosti tistih sestavin zgoraj navedene projektne dokumentacije za izvedbo gradnje, s katerimi se dokazuje, da predložena projektna dokumentacija izpolnjuje ustrezno bistveno zahtevo z najmanj enakovredno ravnjo, kot če bi bila uporabljena priporočena metoda.</t>
  </si>
  <si>
    <t>Zgoraj navedena projektna dokumentacija za izvedbo gradnje zagotavlja bistveno zahtevo, ki je bila predmet pregleda.</t>
  </si>
  <si>
    <t>podpis izvajalca pregleda</t>
  </si>
  <si>
    <t>izvajalec pregleda</t>
  </si>
  <si>
    <t>izvajalec pregleda je pooblaščeni strokovnjak</t>
  </si>
  <si>
    <t>odgovorna oseba projektanta pregleda</t>
  </si>
  <si>
    <t>podpis odgovorne osebe projektanta pregleda</t>
  </si>
  <si>
    <t>IN POOBLAŠČENI STROKOVNJAK, KI JE IZDELAL NAČRT</t>
  </si>
  <si>
    <t>da načrt</t>
  </si>
  <si>
    <t>da so dela izvedena skladno z izdanim gradbenim dovoljenjem in dopustnimi manjšimi odstopanji</t>
  </si>
  <si>
    <t>in spremembo gradbenega dovoljenja:</t>
  </si>
  <si>
    <t>da je dokumentacija za pridobitev uporabnega dovoljenja (PID):</t>
  </si>
  <si>
    <t>označiti ustrezno</t>
  </si>
  <si>
    <t>objekt, ki ga je bilo treba nemudoma izvesti za odvračanje nevarnosti in povzročitve nadaljnje škode ob neposredni ogroženosti ali nastanku naravnih in drugih nesreč ali vojaško-inženirski objekt, zaklonišče ali drug zaščitni objekt med izrednim ali vojnim stanjem, ki bo postal stalni objekt</t>
  </si>
  <si>
    <t>nujno rekonstrukcijo</t>
  </si>
  <si>
    <t>naziv elaborata, študije</t>
  </si>
  <si>
    <t>glavni objekt, če je določen</t>
  </si>
  <si>
    <t>klasifikacija objekta po CC-SI</t>
  </si>
  <si>
    <t>GRADBENA PARCELA - OBMOČJA STVARNE SLUŽNOSTI</t>
  </si>
  <si>
    <t>GRADBENA PARCELA - OBMOČJA STAVBNIH PRAVIC</t>
  </si>
  <si>
    <t>Samo za stavbe v DGD.</t>
  </si>
  <si>
    <t>b) površine pod pripadajočimi 
pomožnimi objekti, ki so stavbe</t>
  </si>
  <si>
    <t>POVRŠINE GRADBENE PARCELE</t>
  </si>
  <si>
    <t>= (a+b+c+d) / gp</t>
  </si>
  <si>
    <t>= e / gp</t>
  </si>
  <si>
    <t>= (c+d) / gp</t>
  </si>
  <si>
    <t>= d / gp</t>
  </si>
  <si>
    <t>= c / gp</t>
  </si>
  <si>
    <t>= zp / gp</t>
  </si>
  <si>
    <t>drugi podatki o gradbeni parceli 
v skladu z zakonom o urejanju prostora</t>
  </si>
  <si>
    <t>= btp / gp</t>
  </si>
  <si>
    <t>KULTUROVARSTVENO MNENJE ZA POSEG</t>
  </si>
  <si>
    <t>KULTURNOVARSTVENO MNENJE ZA RAZISKAVO IN ODSTRANITEV</t>
  </si>
  <si>
    <t>VARSTVO PODZEMNIH JAM</t>
  </si>
  <si>
    <t>MNENJE ZA POSEG V JAME</t>
  </si>
  <si>
    <t>OVIRE ZA ZRAČNI PROMET</t>
  </si>
  <si>
    <t>MNENJE ZA GRADNJO V OBMOČJU IZKLJUČNE, OMEJENE IN NADZOROVANE RABE</t>
  </si>
  <si>
    <t>MNENJE ZA POSTAVLJANJE OVIR ZA ZRAČNI PROMET</t>
  </si>
  <si>
    <t>KOMUNIKACIJSKI VODI</t>
  </si>
  <si>
    <t>MNENJE ZA GRADNJO V PRAGOVNEM PASU ŽELEZNICE</t>
  </si>
  <si>
    <t>MNENJE ZA ZAGOTAVLJANJE INTEROPERABILNOSTI IN VARNOSTI</t>
  </si>
  <si>
    <t>KOMUNIKACIJE</t>
  </si>
  <si>
    <t>KLASIFIKACIJA PO CC-SI IN DOLOČITEV DELEŽEV PRI VEČNAMENSKIH STAVBAH</t>
  </si>
  <si>
    <t>razvrstitev glede na požarno zahtevnost</t>
  </si>
  <si>
    <t>požarno manj zahteven objekt</t>
  </si>
  <si>
    <t>površina pod stavbo na stiku z zemljiščem</t>
  </si>
  <si>
    <t>ODMIKI OD SOSEDNJIH ZEMLJIŠČ</t>
  </si>
  <si>
    <t xml:space="preserve">k. o. </t>
  </si>
  <si>
    <t>odmik v m (0,0)</t>
  </si>
  <si>
    <t>Samo v PZI, navede se ali so bile pri projektiranju uporabljene tehnične smernice oziroma zadnje stanje gradbene tehnike.</t>
  </si>
  <si>
    <t>višina</t>
  </si>
  <si>
    <t>širina</t>
  </si>
  <si>
    <t>globina</t>
  </si>
  <si>
    <t>dolžina</t>
  </si>
  <si>
    <t>nosilni razpon</t>
  </si>
  <si>
    <t>bruto tlorisna površina</t>
  </si>
  <si>
    <t>Dokumentacija za pridobitev gradbenega dovoljenja za nezahtevne objekte (DNZO)</t>
  </si>
  <si>
    <t>Dokumentacija za pridobitev gradbenega dovoljenja za spremembo namembnosti (DSN)</t>
  </si>
  <si>
    <t>PODATKI O DOVOLJENJU ZA RAZISKAVO PODZEMNIH VODA</t>
  </si>
  <si>
    <t>Projektna dokumentacija za pridobitev mnenj in gradbenega dovoljenja - DGD (če gre za zahteven ali manj zahteven objekt)</t>
  </si>
  <si>
    <t>Dokumentacija za legalizacijo - DL</t>
  </si>
  <si>
    <t>št. izdanega mnenja</t>
  </si>
  <si>
    <t>vsebina zahteve glede dopustnih manjših odstopanj</t>
  </si>
  <si>
    <t>PODATKI O PROJEKTNI DOKUMENTACIJI, KI OBRAVNAVA DOPUSTNA MANJŠA ODSTOPANJA</t>
  </si>
  <si>
    <t>navedba upravnega organa, ki je izdal odločbo</t>
  </si>
  <si>
    <t>številka UD ali odločbe o legalizaciji ali odločbe o objektu daljšega obstoja</t>
  </si>
  <si>
    <t>datum podaje zahtevka za mnenje</t>
  </si>
  <si>
    <t>Lastninska ali druga stvarna pravica na nepremičninah, na katerih se bo izvajala gradnja, je vpisana v zemljiški knjigi.</t>
  </si>
  <si>
    <t>Iz uradnih evidenc je razvidno, da je investitor zakoniti upravljavec nepremičnine, na kateri se bo izvajala gradnja.</t>
  </si>
  <si>
    <t>notarsko overjena pogodba o pridobitvi lastninske ali druge stvarne pravice na nepremičninah, na katerih se bo izvajala gradnja, ki je predlagana za vpis v zemljiško knjigo;</t>
  </si>
  <si>
    <t>sodna ali upravna odločba, ki investitorju omogoča gradnjo oziroma izvajanje del;</t>
  </si>
  <si>
    <t>sklep o določitvi investitorja kot upravljavca nepremičnine, če gre za nepremičnino v lasti njegovega ustanovitelja;</t>
  </si>
  <si>
    <t>druga listina, ki v skladu z zakonom investitorju omogoča gradnjo oziroma izvajanje del;</t>
  </si>
  <si>
    <t>soglasje upravljavca javne ceste za izvedbo gradnje v cestnem telesu, če gre za gradnjo objekta gospodarske javne infrastrukture, skupaj s priključki, ki se izvaja v cestnem telesu javne ceste;</t>
  </si>
  <si>
    <t>ZAHTEVA ZA SPREMEMBO 
GRADBENEGA DOVOLJENJA</t>
  </si>
  <si>
    <t>Projektna dokumentacija za spremembo GD ali sprememba DNZO ali DSN</t>
  </si>
  <si>
    <t>Sklep predhodne presoje vplivov na okolje (če gre za objekt z vplivi na okolje in če je bila pridobljena)</t>
  </si>
  <si>
    <t>Načrt organizacije gradbišča</t>
  </si>
  <si>
    <t>prijava se nanaša na vse objekte iz GD</t>
  </si>
  <si>
    <t>prijava se nanaša na del objektov iz GD - naštej:</t>
  </si>
  <si>
    <t>Projektna dokumentacija za odstranitev zahtevnega in manj zahtevnega objekta - PZO</t>
  </si>
  <si>
    <t>PRIJAVA POSKUSNEGA OBRATOVANJA</t>
  </si>
  <si>
    <t>PRILOGA 13E</t>
  </si>
  <si>
    <t>PODATKI O IZDANI ODLOČBI O POSKUSNEM OBRATOVANJU</t>
  </si>
  <si>
    <t>VLAGATELJ</t>
  </si>
  <si>
    <t>investitor</t>
  </si>
  <si>
    <t>izvajalec</t>
  </si>
  <si>
    <t>druga oseba, ki je lastnik ali imetnik stvarnih pravic na nepremičnini</t>
  </si>
  <si>
    <t>DRUGA OSEBA, KI JE LASTNIK STVARNIH PRAVIC NA NEPREMIČNINI</t>
  </si>
  <si>
    <t>VSEBINA ZAHTEVKA</t>
  </si>
  <si>
    <t>zahteva se nanaša na enostanovanjsko stavbo</t>
  </si>
  <si>
    <t>zahteva se nanaša na enostanovanjsko stavbo brez dokončanega ovoja</t>
  </si>
  <si>
    <t>zahteva se nanaša na objekt iz drugega odstavka 1. člena Gradbenega zakona (GZ-1), zgrajen brez gradbenega dovoljenja, ki bo postal stalni objekt</t>
  </si>
  <si>
    <t>zahteva se nanaša na nujno rekonstrukcijo</t>
  </si>
  <si>
    <t>PRILOGA 15B</t>
  </si>
  <si>
    <t>in projektno dokumentacijo za izvedbo gradnje (PZI):</t>
  </si>
  <si>
    <t>Objekt izpolnjuje bistvene zahteve.</t>
  </si>
  <si>
    <t>Objekt izpolnjuje bistvene zahteve razen v delu, ki se nanaša na izvedbo ovoja stavbe.</t>
  </si>
  <si>
    <t>IZJAVA PROJEKTANTA, NADZORNIKA ALI IZVAJALCA V POSEBNIH OKOLIŠČINAH</t>
  </si>
  <si>
    <t>Izjava nadomešča dokazilo o zanesljivosti objekta v celoti.</t>
  </si>
  <si>
    <t>Izjava nadomešča dokazilo o zanesljivosti objekta v delu, ki se nanaša na</t>
  </si>
  <si>
    <t>odgovorna oseba projektanta, nadzornika ali izvajalca</t>
  </si>
  <si>
    <t>drugo zahtevo</t>
  </si>
  <si>
    <t>vsebina dopolnitve</t>
  </si>
  <si>
    <t>Na podlagi navedenih podatkov prosim za podaljšanje roka za dopolnitev vloge.</t>
  </si>
  <si>
    <t>Na podlagi navedenih podatkov prosim za podaljšanje roka za poskusno obratovanje.</t>
  </si>
  <si>
    <t>VARSTVO KULTURNE DEDIŠČINE - POSEG</t>
  </si>
  <si>
    <t>VARSTVO KULTURNE DEDIŠČINE - RAZISKAVA IN ODSTRANITEV</t>
  </si>
  <si>
    <t>ŽELEZNICE - GRADNJA</t>
  </si>
  <si>
    <t>PODATKI O INVESTITORJU, OBJEKTU IN ZEMLJIŠČIH</t>
  </si>
  <si>
    <t>Kotnikova 19a, 1000 Ljubljana</t>
  </si>
  <si>
    <t>Javna agencija za civilno letalstvo</t>
  </si>
  <si>
    <t>PODATKI O PROJEKTNI DOKUMENTACIJI ZA SPREMEMBO GRADBENEGA DOVOLJENJA</t>
  </si>
  <si>
    <t>INVESTITOR 3</t>
  </si>
  <si>
    <t>PODATKI O DRUŽBI</t>
  </si>
  <si>
    <t>projektant izdelovalca osnovnega načrta (naziv družbe)</t>
  </si>
  <si>
    <t>projektant načrta (naziv družbe)</t>
  </si>
  <si>
    <t>IZDELOVALEC NAČRTA</t>
  </si>
  <si>
    <t>VODJA NADZORA</t>
  </si>
  <si>
    <t>IZJAVA PROJEKTANTA 
IN VODJE PROJEKTIRANJA 
TER NADZORNIKA 
IN VODJE NADZORA V PID</t>
  </si>
  <si>
    <t>PRILOGA 21</t>
  </si>
  <si>
    <t>IZJAVA POOBLAŠČENEGA
STROKOVNJAKA PRI 
NUJNI REKONSTRUKCIJI</t>
  </si>
  <si>
    <t>kratek opis del, ki se bodo izvajala kot nujna rekonstrukcija</t>
  </si>
  <si>
    <t>PO PREGLEDU OBJEKTA IZJAVLJAM</t>
  </si>
  <si>
    <t>- da se lega, gabariti, namembnost in zunanjost objekta s to rekonstrukcijo ne bodo spremenili.</t>
  </si>
  <si>
    <t>utrjene zunanje površine (promet, komunala, tehnične površine)</t>
  </si>
  <si>
    <t>utrjene zunanje površine (bivanje na prostem)</t>
  </si>
  <si>
    <t>površine raščenega dela</t>
  </si>
  <si>
    <t>ostale ureditve</t>
  </si>
  <si>
    <t>ZUNANJA UREDITEV STAVB</t>
  </si>
  <si>
    <t>ZNAČILNOSTI ZA GRADBENO INŽENIRSKE OBJEKTE</t>
  </si>
  <si>
    <t>PRILOGA 4B</t>
  </si>
  <si>
    <t>PODATKI ZA ODMERO ODŠKODNINE</t>
  </si>
  <si>
    <t>katast. občina</t>
  </si>
  <si>
    <t>parcelna številka</t>
  </si>
  <si>
    <t>šifra dejanske rabe</t>
  </si>
  <si>
    <t>bonitet. točke</t>
  </si>
  <si>
    <t>CC-SI:
1 stavbe
23 Industrij. gradbeni kompleksi</t>
  </si>
  <si>
    <t>parkirišča in zunanja ureditev pri stavbah</t>
  </si>
  <si>
    <t>CC-SI:
21 Objekti prometne infrastrukt.
24 Drugi gradbeno inž. objekti</t>
  </si>
  <si>
    <t>bonitetni razred</t>
  </si>
  <si>
    <t>35-50</t>
  </si>
  <si>
    <t>51-60</t>
  </si>
  <si>
    <t>61-75</t>
  </si>
  <si>
    <t>76-100</t>
  </si>
  <si>
    <t>PROMET IN DRUGI GIO</t>
  </si>
  <si>
    <t>DRUGI OBJEKTI</t>
  </si>
  <si>
    <t>Projektna dokumentacija za izvedbo gradnje - PZI</t>
  </si>
  <si>
    <t>PRILOGA 8A</t>
  </si>
  <si>
    <t>PRILOGA 9A</t>
  </si>
  <si>
    <t>PRILOGA 9B</t>
  </si>
  <si>
    <t>PREDMET PRIJAVE ZAČETKA GRADNJE OBJEKTA</t>
  </si>
  <si>
    <t>Zahtevam, da se uporabno dovoljenje izda v posebnem ugotovitvenem postopku na podlagi opravljenega tehničnega pregleda.</t>
  </si>
  <si>
    <t xml:space="preserve"> (neobvezno, če gre za manj zahteven objekt)</t>
  </si>
  <si>
    <t>da je gradnja izvedena skladno z izdanim gradbenim dovoljenjem 
in dopustnimi manjšimi odstopanji:</t>
  </si>
  <si>
    <t>projektant</t>
  </si>
  <si>
    <t>2G - IZJAVA PID NR</t>
  </si>
  <si>
    <t>21 - IZJAVA NR</t>
  </si>
  <si>
    <t>4A - SPLOŠNI PODATKI</t>
  </si>
  <si>
    <t>PRILOGA 4A</t>
  </si>
  <si>
    <t>Neustrezno izpustiti ali po potrebi dodati vrstice.
Pri DPP, DGD se kot "gradiva, ki so jih izdelali" navedejo kakršna koli gradiva, ki jih vodja projektiranja uporabi pri pripravi zbirnega prikaza (skice, risbe, detajli, izračuni, strokovne podlage, ki jih pred izdelavo zahtevajo področni predpisi, npr. geodetski načrt, geomehansko poročilo), vključno s tehničnimi prikazi; pri PZI, PID se navedejo načrti, pri PZO, DL tehnični prikazi oz. posnetki obstoječega stanja.</t>
  </si>
  <si>
    <t>da se pri izdelavi projektne dokumentacije za izvedbo gradnje (PZI):</t>
  </si>
  <si>
    <t>ni uporabila priporočena metoda:</t>
  </si>
  <si>
    <t>upošteva relevantne predpise in druge normativne dokumente ter da so upoštevane ustrezne bistvene in druge zahteve.</t>
  </si>
  <si>
    <t>Projektna dokumentacija izvedenih del obravnava:</t>
  </si>
  <si>
    <t>da so dela izvedena v skladu z gradbenimi in drugimi predpisi.</t>
  </si>
  <si>
    <t>po potrebi dodati vrstice</t>
  </si>
  <si>
    <t>naziv gradnje se določi po namenu glavnega objekta</t>
  </si>
  <si>
    <t>navedba objektov in njihovih značilnosti</t>
  </si>
  <si>
    <t>izpolniti, če gre za spremembo gradbenega dovoljenja</t>
  </si>
  <si>
    <t>izpolniti, če gre za dokumentacijo, ki se nanaša samo na pripravljalna dela</t>
  </si>
  <si>
    <t>naštej</t>
  </si>
  <si>
    <t>velikost gradbene parcele 
(a + b + c + d + e)</t>
  </si>
  <si>
    <t>izpolniti v DPP, DGD in PZI, če je za poseg relevantno</t>
  </si>
  <si>
    <t>VAROVANA, VARSTVENA IN OGROŽENA OBMOČJA, VODNA IN PRIOBALNA ZEMLJIŠČA</t>
  </si>
  <si>
    <t>v opisu stavbe se navedejo podatki, pomembni za presojo mnenjedajalcev in upravnega organa</t>
  </si>
  <si>
    <t>po potrebi dodati vrstico</t>
  </si>
  <si>
    <t>v DPP in DGD je pri večnamenskih stavbah obvezna določitev deleža, določenega s podrazredom po CC-SI, za najmanj 75 % površine posameznih delov, za ostale deleže pa vsaj do ravni skupine po CC-SI</t>
  </si>
  <si>
    <t>uporabna površina za stanovanja in poslovne dejavnosti</t>
  </si>
  <si>
    <t>bruto prostornina</t>
  </si>
  <si>
    <t>število stanovanjskih enot (stavbe)</t>
  </si>
  <si>
    <t>število ležišč, če gre za bolnice, hotele, ipd.</t>
  </si>
  <si>
    <t>etažnost</t>
  </si>
  <si>
    <t>fasada</t>
  </si>
  <si>
    <t>oblika strehe</t>
  </si>
  <si>
    <t>naklon (v stopinjah)</t>
  </si>
  <si>
    <t>število parkirnih mest v stavbi</t>
  </si>
  <si>
    <t>drug podatek, zahtevan v PA</t>
  </si>
  <si>
    <t>se ne izpolnjuje v DPP</t>
  </si>
  <si>
    <t>samo v PZI; navede se, ali so bile pri projektiranju uporabljene tehnične smernice oziroma zadnje stanje gradbene tehnike</t>
  </si>
  <si>
    <t>rubriko dodati za vsako stavbo posebej</t>
  </si>
  <si>
    <t>GABARITI</t>
  </si>
  <si>
    <t>rubriko dodati za vsak gradbeno inženirski objekt posebej</t>
  </si>
  <si>
    <t>v opisu objekta se navedejo podatki, pomembni za presojo mnenjedajalcev in upravnega organa</t>
  </si>
  <si>
    <t>samo v DGD in PZI</t>
  </si>
  <si>
    <t>v opisu se navedejo podatki o dostopih, dovozih, številu in vrsti parkirnih mest, površinah za zbiranje komunalnih odpadkov, 
površinah za intervencijo in evakuacijo ipd.</t>
  </si>
  <si>
    <t>v opisu se navedejo podatki o terasah, igriščih, utrjenih površinah, zelenih strehah ipd.</t>
  </si>
  <si>
    <t>v opisu se navedejo podatki o ureditvah zelenih ali obvodnih površin, krajine in odprtega prostora ipd.</t>
  </si>
  <si>
    <t>v opisu se navedejo podatki o urbani opremi, igralih, razsvetljavi ipd.</t>
  </si>
  <si>
    <t>podatki se vpišejo, kadar je imenovan pooblaščenec</t>
  </si>
  <si>
    <t>navesti vse ustrezne vrste gradnje</t>
  </si>
  <si>
    <t>Druge priloge (navesti, katere):</t>
  </si>
  <si>
    <t>podatki se vpišejo, če dokumentacijo izdela projektant</t>
  </si>
  <si>
    <t>označiti vse ustrezne vrste gradnje</t>
  </si>
  <si>
    <t>podatki se vpišejo, kadar gre za objekt z vplivi na okolje</t>
  </si>
  <si>
    <t>podatki se vpišejo, če gre za objekt z vplivi na okolje in če je bil izveden predhodni postopek v skladu z zakonom, ki ureja varstvo okolja</t>
  </si>
  <si>
    <t>vpišejo se podatki o projektnih pogojih, če so bili pridobljeni</t>
  </si>
  <si>
    <t>navedejo se podatki o vodni pravici, če je bila pridobljena</t>
  </si>
  <si>
    <t>navedejo se podatki o dovoljenju za raziskavo podzemnih voda, če je bilo pridobljeno</t>
  </si>
  <si>
    <t>podatki se navedejo, če se poseg načrtuje na vodnih ali priobalnih zemljiščih v lasti države</t>
  </si>
  <si>
    <t>Na podlagi navedenih podatkov vas prosim za mnenje, ali je priložena dokumentacija skladna s predpisi iz vaše pristojnosti, ter za določitev morebitnih pogojev za izvedbo gradnje in uporabo objekta.</t>
  </si>
  <si>
    <t>Priloga 1 Vloge za izdajo vodnega soglasja, določene na spletni strani Direkcije RS za vode, 
če se poseg načrtuje na vodnih ali priobalnih zemljiščih v lasti države</t>
  </si>
  <si>
    <t>izberi iz seznama ali vpiši</t>
  </si>
  <si>
    <t>Na podlagi navedenih podatkov vas prosimo za mnenje, ali je priložena dokumentacija skladna s predpisi iz vaše pristojnosti, ter za določitev morebitnih pogojev za izvedbo gradnje in uporabo objekta.</t>
  </si>
  <si>
    <t>ustrezno označiti</t>
  </si>
  <si>
    <t>objekt, zgrajen pred 31. 12. 1967</t>
  </si>
  <si>
    <t xml:space="preserve">vpišejo se podatki za vsa pridobljena mnenja
</t>
  </si>
  <si>
    <t>podatek se vpiše, če se gradnja nanaša na obstoječ objekt (rekonstrukcija, odstranitev, sprememba namembnosti, novogradnja - prizidava)</t>
  </si>
  <si>
    <t>DOVOLJENJA ZA OBSTOJEČI OBJEKT</t>
  </si>
  <si>
    <t>notarsko overjena pogodba o pridobitvi obligacijske pravice, za nepremičnine, na katerih so predvidene začasne ureditve za potrebe gradnje.</t>
  </si>
  <si>
    <t>Dokazilo o obstoju objekta pred 31. 12. 1967</t>
  </si>
  <si>
    <t>vsebina zahteve oz. opis, na kaj se spremembe nanašajo</t>
  </si>
  <si>
    <t xml:space="preserve">podatki se vpišejo, če se zaradi spremembe DGD posega na druga zemljišča
</t>
  </si>
  <si>
    <t xml:space="preserve">vpišejo se podatki za vsa pridobljena mnenja k spremembi DGD, če spremembe vplivajo na že pridobljena mnenja
</t>
  </si>
  <si>
    <t>Mnenja (če so pridobljena) ali dokazilo o predloženi zahtevi za mnenje, ki ni bilo izdano 
v predpisanem roku</t>
  </si>
  <si>
    <t>Projektna dokumentacija za izvedbo gradnje (PZI) v delu, ki se nanaša na pripravljalna dela</t>
  </si>
  <si>
    <t>imenovanje nadzornika ni obvezno v primeru gradnje nezahtevnega objekta, če jo izvaja izvajalec, ki izpolnjuje pogoje za opravljanje dejavnosti gradbeništva (16. člen GZ-1)</t>
  </si>
  <si>
    <t>Potrdilo občine o plačanem komunalnem prispevku, če tako določa zakon, 
ki ureja prostor (po 1. 1. 2024)</t>
  </si>
  <si>
    <t>gradnja izvedena pred 31. 12. 2022</t>
  </si>
  <si>
    <t>se ne izpolni, ko gre za spremembo namembnosti ali če je priložena izjava projektanta, nadzornika ali izvajalca, ki v posebnih okoliščinah nadomešča DZO</t>
  </si>
  <si>
    <t>Na podlagi navedenih podatkov in priloženega projekta ter drugih priloženih listin vas prosim za izdajo uporabnega dovoljenja.</t>
  </si>
  <si>
    <t>Dokumentacija, izdelana v skladu z drugim odstavkom 148. člena</t>
  </si>
  <si>
    <t>Opis izvedbe omilitvenih in izravnalnih ukrepov in mnenje organizacije, pristojne za ohranjanje narave, o njihovem delovanju, če so bili v gradbenem dovoljenju določeni izravnalni ukrepi</t>
  </si>
  <si>
    <t>Program prvih meritev, če gre za objekt z vplivi na okolje</t>
  </si>
  <si>
    <t>Soglasje organa, pristojnega za jedrsko varnost, za začetek poskusnega obratovanja, 
kot ga določa predpis, ki ureja varstvo pred ionizirajočimi sevanji in jedrsko varnost, 
če gre za jedrske ali sevalne objekte</t>
  </si>
  <si>
    <t>Dokazilo o vloženi zahtevi za vpis objekta v kataster nepremičnin oziroma v kataster gospodarske javne infrastrukture, če je to določeno s predpisom</t>
  </si>
  <si>
    <t>Potrdilo občine o plačanem komunalnem prispevku v primeru spremembe namembnosti, če tako določa zakon, ki ureja prostor</t>
  </si>
  <si>
    <t>Projekt izvedenih del (PID) z izjavo projektanta in vodje projektiranja, če gre za objekt, zgrajen brez GD, v skladu z določbami drugega odstavka 1. člena GZ ali za nujno rekonstrukcijo</t>
  </si>
  <si>
    <t>Okoljevarstveno oziroma naravovarstveno soglasje</t>
  </si>
  <si>
    <t>da je gradnja izvedena skladno z izdanim gradbenim dovoljenjem in dopustnimi manjšimi odstopanji:</t>
  </si>
  <si>
    <t>IZJAVLJAVA:</t>
  </si>
  <si>
    <t>Na podlagi ogleda objekta, seznanitve z vso znano dokumentacijo, drugimi preverljivimi okoliščinami in izvedenimi dodatnimi raziskavami izjavljava, da objekt izpolnjuje danes ali v času začetka gradnje predpisane bistvene in druge zahteve.</t>
  </si>
  <si>
    <t>Objekt je varovan na podlagi predpisov s področja varstva kulturne dediščine. 
Izvedene rešitve ne dosegajo v celoti predpisanih bistvenih in drugih zahtev, kar izhaja iz mnenja oziroma pogojev pristojnega mnenjedajalca za področje kulturne dediščine:</t>
  </si>
  <si>
    <t>(tabelarični seznam posameznih dokazil glede gradbenih del na objektu, pripravljalnih del, inštalacij, zaključnih gradbenih del, krovstva in drugih specializiranih gradbenih del z izkazi, poročili, zapisniki ali ostalimi izvedenimi meritvami in pregledi z oštevilčenjem, kot si sledijo v mapi s prilogami)</t>
  </si>
  <si>
    <t>zap. 
št.</t>
  </si>
  <si>
    <t>ime dokazila oz. 
na kaj se dokazilo nanaša</t>
  </si>
  <si>
    <t>izdajatelj</t>
  </si>
  <si>
    <t>št. dokazila</t>
  </si>
  <si>
    <t>TABELARIČNO KAZALO DOKAZIL (če obstajajo)</t>
  </si>
  <si>
    <t>Na podlagi navedenih podatkov in drugih priloženih listin dopolnjujem zahtevo.</t>
  </si>
  <si>
    <t>navesti, katere</t>
  </si>
  <si>
    <t>PODATKI O ZADEVI, KI SE VODI PRI UPRAVNEM ORGANU</t>
  </si>
  <si>
    <t>navedba dokumenta, s katerim je bil določen rok</t>
  </si>
  <si>
    <t>opis dopustnih manjših odstopanj</t>
  </si>
  <si>
    <t>DOPUSTNA MANJŠA ODSTOPANJA</t>
  </si>
  <si>
    <t>VEČJA ODSTOPANJA</t>
  </si>
  <si>
    <t>izpolniti v primeru zahteve za izdajo novega mnenja</t>
  </si>
  <si>
    <t>PODATKI 
O ZEMLJIŠČIH</t>
  </si>
  <si>
    <t>kapaciteta, prerez, širina, moč ipd.</t>
  </si>
  <si>
    <t>KOMUNIKCACIJSKI VODI</t>
  </si>
  <si>
    <t>vrsta infrastrukture</t>
  </si>
  <si>
    <t>velikost gradbene parcele m2</t>
  </si>
  <si>
    <t>parc. št. mesta priključevanja</t>
  </si>
  <si>
    <t>POTEK PRIKLJUČKA</t>
  </si>
  <si>
    <t>PRILOGA 4C</t>
  </si>
  <si>
    <t>način priključevanja</t>
  </si>
  <si>
    <t>ELABORATI, ŠTUDIJE</t>
  </si>
  <si>
    <t>TEHNIČNI PRIKAZI 
(V PRIMERU ODSTOPANJ OD DGD)</t>
  </si>
  <si>
    <t>PZO</t>
  </si>
  <si>
    <t>ZBIRNO TEHNIČNO POROČILO (V PRIMERU ODSTOPANJ OD DGD ALI PZI)</t>
  </si>
  <si>
    <t>LOKACIJSKI PRIKAZI (V PRIMERU ODSTOPANJ OD DGD ALI PZI)</t>
  </si>
  <si>
    <t>PZO (projektna dokumentacija za odstranitev)</t>
  </si>
  <si>
    <t>PROSTOR ZA OPOMBE UPORABNIKA</t>
  </si>
  <si>
    <t>IZDELOVALEC</t>
  </si>
  <si>
    <t>VODJA GRADNJE</t>
  </si>
  <si>
    <t>PRIPRAVLJALNA DELA</t>
  </si>
  <si>
    <t>vrsta glavnega objekta</t>
  </si>
  <si>
    <t>CC SI za stavbo</t>
  </si>
  <si>
    <t>CC-SI za gradbeno inženirski objekt</t>
  </si>
  <si>
    <t>okvirček ni uporabljen</t>
  </si>
  <si>
    <t>PODATKI O OBSTOJEČEM OBJEKTU</t>
  </si>
  <si>
    <t>E</t>
  </si>
  <si>
    <t>Vpiše se naziv organa, pristojnega za izdajo GD in UD. Pri avtomatičnem generiranju PDF datotek z zahtevki za pogoje in mnenja se podatki vpišejo avtomatično.</t>
  </si>
  <si>
    <t>A1.1</t>
  </si>
  <si>
    <t>A1.2</t>
  </si>
  <si>
    <t>A1.3</t>
  </si>
  <si>
    <t>A1.4</t>
  </si>
  <si>
    <t>A1.5</t>
  </si>
  <si>
    <t>A2.1</t>
  </si>
  <si>
    <t>A2.2</t>
  </si>
  <si>
    <t>A2.3</t>
  </si>
  <si>
    <t>A2.4</t>
  </si>
  <si>
    <t>A2.5</t>
  </si>
  <si>
    <t>A3.1</t>
  </si>
  <si>
    <t>A4.1</t>
  </si>
  <si>
    <t>B1</t>
  </si>
  <si>
    <t>B2</t>
  </si>
  <si>
    <t>POSAMEZNI NAČRTI</t>
  </si>
  <si>
    <t>C1.1</t>
  </si>
  <si>
    <t>C1.2</t>
  </si>
  <si>
    <t>C1.3</t>
  </si>
  <si>
    <t>C1.4</t>
  </si>
  <si>
    <t>C1.5</t>
  </si>
  <si>
    <t>PRIPADAJOČI OBJEKTI</t>
  </si>
  <si>
    <t>C2.1</t>
  </si>
  <si>
    <t>C3.1</t>
  </si>
  <si>
    <t>C3.2</t>
  </si>
  <si>
    <t>C3.3</t>
  </si>
  <si>
    <t>C3.4</t>
  </si>
  <si>
    <t>C3.5</t>
  </si>
  <si>
    <t>C3.6</t>
  </si>
  <si>
    <t>C3.7</t>
  </si>
  <si>
    <t>C3.8</t>
  </si>
  <si>
    <t>D1.1</t>
  </si>
  <si>
    <t>D2.1</t>
  </si>
  <si>
    <t>D2.2</t>
  </si>
  <si>
    <t>F1.1</t>
  </si>
  <si>
    <t>F1.2</t>
  </si>
  <si>
    <t>F1.3</t>
  </si>
  <si>
    <t>F2.1</t>
  </si>
  <si>
    <t>F2.2</t>
  </si>
  <si>
    <t>F3.1</t>
  </si>
  <si>
    <t>F3.2</t>
  </si>
  <si>
    <t>11220 Tri- in večstanovanjske stavbe</t>
  </si>
  <si>
    <t>12121 Druge gostinske stavbe za kratkotrajno nastanitev</t>
  </si>
  <si>
    <t>12122 Stavbe za kratkotrajno nastanitev na drevesu</t>
  </si>
  <si>
    <t>12410 Postajna poslopja, terminali, stavbe za izvajanje komunikacij ter z njimi povezane stavbe</t>
  </si>
  <si>
    <t>12714 Druge nestanovanjske kmetijske stavbe</t>
  </si>
  <si>
    <t>12741 Vojašnice in stavbe za nastanitev policistov</t>
  </si>
  <si>
    <t>12742 Stavbe sil za zaščito, reševanje in pomoč, gasilski domovi</t>
  </si>
  <si>
    <t>12743 Zaklonišča</t>
  </si>
  <si>
    <t>12744 Sanitarije</t>
  </si>
  <si>
    <t>12745 Stavbe za funkcionalno dopolnitev</t>
  </si>
  <si>
    <t>12746 Druge stavbe, ki niso uvrščene drugje</t>
  </si>
  <si>
    <t>21122 Parkirišča izven vozišča</t>
  </si>
  <si>
    <t>21410 Mostovi, viadukti, nadvozi, nadhodi</t>
  </si>
  <si>
    <t>21421 Predori</t>
  </si>
  <si>
    <t>22223 Vodni stolpi in vodnjaki</t>
  </si>
  <si>
    <t>23021 Elektrarne in drugi energetski objekti</t>
  </si>
  <si>
    <t>23022 Hranilniki električne energije</t>
  </si>
  <si>
    <t>23040 Objekti industrije, ki niso uvrščeni drugje</t>
  </si>
  <si>
    <t>24121 Marine</t>
  </si>
  <si>
    <t>24205 Objekti za preprečitev zdrsa in ograditev</t>
  </si>
  <si>
    <t>24206 Odprta skladišča in odprte prodajne površine</t>
  </si>
  <si>
    <t>24207 Nepokrita prezentirana arheološka najdišča in ruševine</t>
  </si>
  <si>
    <t>24208 Drugi gradbeni inženirski objekti, ki niso uvrščeni drugje</t>
  </si>
  <si>
    <t>označiti fazo projektiranja, na podlagi katere se bodo v obrazce prenesli ustrezni podatki</t>
  </si>
  <si>
    <t>E1.1</t>
  </si>
  <si>
    <t>E1.2</t>
  </si>
  <si>
    <t>E1.3</t>
  </si>
  <si>
    <t>E1.4</t>
  </si>
  <si>
    <t>E1.5</t>
  </si>
  <si>
    <t>SEZNAM A: OBJEKTI IN ZUNANJA UREDITEV OBJEKTA (GRADBENA PARCELA)</t>
  </si>
  <si>
    <t>k. o. mesta priključevanja</t>
  </si>
  <si>
    <t>k. o. mesta odvzema</t>
  </si>
  <si>
    <t>parc. št. mesta odvzema</t>
  </si>
  <si>
    <t>SEZNAM C: PRESTAVITVE INFRASTRUKTURNIH OBJEKTOV</t>
  </si>
  <si>
    <t>navede se samo vrsta infrastrukture, ki se prestavlja, navesti zemljišča prestavljenega voda</t>
  </si>
  <si>
    <t>Seznam se izpolni samo v DGD, ne pri nezahtevnih objektih in spremembi namembnosti. Vpišejo se zemljišča za ureditve, ki jih je treba izvesti zaradi nameravane gradnje (npr. nadomestni habtitati).</t>
  </si>
  <si>
    <t>Priloga 4C Podatki o zemljiščih za gradnjo (izpolnjena v okviru zahtevka)</t>
  </si>
  <si>
    <t>Priloga 4C Podatki o zemljiščih za gradnjo (izpolnjena v okviru prijave)</t>
  </si>
  <si>
    <t>PRILOGA 4D</t>
  </si>
  <si>
    <t>naslov ali poslovni naslov družbe</t>
  </si>
  <si>
    <t>poslovni naslov družbe</t>
  </si>
  <si>
    <t>obstoječi priključki, ki se ne spreminjajo, se ne vpisujejo; vpisati potek priključkov od objekta do mesta priključevanja</t>
  </si>
  <si>
    <t>izpolniti samo v DGD in PZI; zemljišča, na katerih se bo izvajala samo gradnja ali prestavitev infrastrukturnih objektov se ne vpisuje</t>
  </si>
  <si>
    <t>8A - POGOJI</t>
  </si>
  <si>
    <t>9A - MNENJA</t>
  </si>
  <si>
    <t>9A - MNENJE GLEDE DOPUSTNIH MANJŠIH ODSTOPANJ</t>
  </si>
  <si>
    <t>GRADBENO DOVOLJENJE</t>
  </si>
  <si>
    <t>F0.1</t>
  </si>
  <si>
    <t>VNAŠANJE PODATKOV</t>
  </si>
  <si>
    <t>KAZALO VSEBINE</t>
  </si>
  <si>
    <t>DATOTEKE</t>
  </si>
  <si>
    <t>OBRAZCI ZA IZDELAVO PROJEKTNE DOKUMENTACIJE</t>
  </si>
  <si>
    <t>OBRAZCI ZA ZAHTEVKE</t>
  </si>
  <si>
    <t>Obrazci z vlogami oziroma zahtevki imajo poleg vsebin, ki se prenašajo avtomatično, tudi vsebine, ki so specifične za posamezen zahtevek. Te vsebine je potrebno izpolniti na vsaki posamezni vlogi.</t>
  </si>
  <si>
    <t>PRENAŠANJE PODATKOV MED DATOTEKAMI</t>
  </si>
  <si>
    <t>seštevek območij gradbene parcele (A+B+C)</t>
  </si>
  <si>
    <t>PODATKI O STAVBAH, 
GRADBENO INŽENIRSKIH OBJEKTIH 
IN ZUNANJI UREDITVI</t>
  </si>
  <si>
    <t>po potrebi dodati vrstice za vsako parcelo in preveriti seštevek</t>
  </si>
  <si>
    <t>SEZNAM B: POTEKI PRIKLJUČKOV NA INFRASTRUKTURO ZARADI ZAGOTAVLJANJA 
KOMUNALNE OSKRBE IN PRIKLJUČEVANJA NA INFRASTRUKTURO</t>
  </si>
  <si>
    <t>GRADBENA PARCELA - ENA ALI VEČ PARCEL</t>
  </si>
  <si>
    <t>PODATKI ZA ODMERO ODŠKODNINE 
ZARADI SPREMEMBE NAMEMBNOSTI KMETIJSKEGA ZEMLJIŠČA</t>
  </si>
  <si>
    <t>ZAHTEVA ZA IZDAJO PROJEKTNIH 
IN DRUGIH POGOJEV</t>
  </si>
  <si>
    <t xml:space="preserve"> V GRADBENEM DOVOLJENJU</t>
  </si>
  <si>
    <t>NOV</t>
  </si>
  <si>
    <t>IZJAVA NADZORNIKA IN VODJE NADZORA 
OB VLOGI ZA IZDAJO UPORABNEGA 
DOVOLJENJA ZA ENOSTANOVANJSKO STAVBO</t>
  </si>
  <si>
    <t>IZJAVA NADZORNIKA IN VODJE NADZORA 
OB VLOGI ZA IZDAJO UPORABNEGA 
DOVOLJENJA ZA ENOSTANOVANJSKO STAVBO 
BREZ DOKONČANEGA OVOJA</t>
  </si>
  <si>
    <t>PRIJAVA 
SPREMEMBE INVESTITORSTVA</t>
  </si>
  <si>
    <t>PRIJAVA 
POSKUSNEGA OBRATOVANJA</t>
  </si>
  <si>
    <t>VSEBINA DATOTEKE:</t>
  </si>
  <si>
    <t>INVESTITOR 2 (PREJŠNJI)</t>
  </si>
  <si>
    <t>INVESTITOR 3 (PREJŠNJI)</t>
  </si>
  <si>
    <t>navedba neuporabljene tehnične smernice, evrokodov oziroma zadnjega stanja gradbene tehnike</t>
  </si>
  <si>
    <t>ocenjena vrednost objekta v EUR brez DDV</t>
  </si>
  <si>
    <t>Samo za stavbe v DGD. Faktorji se izračunajo samodejno.</t>
  </si>
  <si>
    <t>da je projektna dokumentacija za odstranitev objekta (PZO):</t>
  </si>
  <si>
    <t>opis zmogljivosti (pretok, tlak, premer, napetost, PE ipd.)</t>
  </si>
  <si>
    <t>najvišja višinska kota (n. v.)</t>
  </si>
  <si>
    <r>
      <t>območje gradbene parcele m</t>
    </r>
    <r>
      <rPr>
        <vertAlign val="superscript"/>
        <sz val="9"/>
        <color theme="1"/>
        <rFont val="Arial Narrow"/>
        <family val="2"/>
      </rPr>
      <t>2</t>
    </r>
  </si>
  <si>
    <r>
      <t>površina gradnje (m</t>
    </r>
    <r>
      <rPr>
        <vertAlign val="superscript"/>
        <sz val="9"/>
        <color theme="1"/>
        <rFont val="Arial Narrow"/>
        <family val="2"/>
      </rPr>
      <t>2</t>
    </r>
    <r>
      <rPr>
        <sz val="9"/>
        <color theme="1"/>
        <rFont val="Arial Narrow"/>
        <family val="2"/>
        <charset val="238"/>
      </rPr>
      <t>)</t>
    </r>
  </si>
  <si>
    <t>Projektna dokumentacija za legalizacijo (DL), če DGD nima vsebin, ki se nanašajo na legalizacijo</t>
  </si>
  <si>
    <t>Ocenjena vrednost objekta v EUR brez DDV</t>
  </si>
  <si>
    <t>vrsta dokumentacije (DPP, DGD, PZI, PZO, PID, DL)</t>
  </si>
  <si>
    <t>datum spremembe</t>
  </si>
  <si>
    <t>- skladna z zahtevami prostorskega izvedbenega akta;</t>
  </si>
  <si>
    <t>- skladna z zahtevami prostorskega izvedbenega akta, gradbenimi in drugimi predpisi;
da omogoča kakovostno izvedbo objekta in racionalnost rešitev v času gradnje in vzdrževanja objekta, in</t>
  </si>
  <si>
    <t>- da so bili v izdelavo projektne dokumentacije vključeni ustrezni pooblaščeni arhitekti, pooblaščeni krajinski arhitekti in pooblaščeni inženirji s področja gradbeništva, elektrotehnike, strojništva, tehnologije, požarne varnosti, geotehnologije in rudarstva, geodezije ali prometnega inženirstva ter strokovnjaki z drugih strokovnih področij, katerih strokovne rešitve so glede na namen in zahtevnost objekta ter namen izdelave projektne dokumentacije potrebni, tako da je ta izdelana celovito in medsebojno usklajena, in</t>
  </si>
  <si>
    <t>- skladna z gradbenimi in drugimi predpisi, da omogoča kakovostno in racionalno izvedbo odstranitve;</t>
  </si>
  <si>
    <t>- da so izbrane tehnične rešitve, ki niso v nasprotju z zakonom, ki ureja graditev, z drugimi predpisi, tehničnimi smernicami in pravili stroke, in</t>
  </si>
  <si>
    <t>- da so bili pri izdelavi projektne dokumentacije vključeni vsi ustrezni pooblaščeni arhitekti, pooblaščeni inženirji ter drugi strokovnjaki, katerih strokovne rešitve so potrebne glede na predvidene vplive in druge značilnosti odstranitve objekta.</t>
  </si>
  <si>
    <t>IN IZVAJALEC PREGLEDA</t>
  </si>
  <si>
    <t>vodja projektiranja</t>
  </si>
  <si>
    <t>opis naravne ali druge nesreče</t>
  </si>
  <si>
    <t>- da stanje obstoječega objekta dopušča izvedbo del, ki so nujna za zmanjšanje ali odpravo posledic 
naravne ali druge nesreče in s katerimi se bo vzpostavilo prejšnje stanje, in</t>
  </si>
  <si>
    <t>STAVBA 1</t>
  </si>
  <si>
    <t>podatki se vpisujejo za vsak objekt posebej, pri čemer se uporabi ustrezna predloga glede na vrsto objekta 
(stavbe, gradbeno inženirski objekti, zunanja ureditev)</t>
  </si>
  <si>
    <t>del</t>
  </si>
  <si>
    <t>delež %</t>
  </si>
  <si>
    <t>del 1</t>
  </si>
  <si>
    <t xml:space="preserve">del 2 </t>
  </si>
  <si>
    <t>del 3</t>
  </si>
  <si>
    <t>del 4</t>
  </si>
  <si>
    <t>del 5</t>
  </si>
  <si>
    <t>višina (največja razdalja od kote tlaka najnižje etaže 
do vrha stavbe do najvišje višinske kote)</t>
  </si>
  <si>
    <t>zunanje mere na stiku z zemljiščem 
(maksimalna širina x dolžina, premer ali podobno)</t>
  </si>
  <si>
    <r>
      <t>velikost gradbene parcele m</t>
    </r>
    <r>
      <rPr>
        <vertAlign val="superscript"/>
        <sz val="9"/>
        <color theme="1"/>
        <rFont val="Arial Narrow"/>
        <family val="2"/>
      </rPr>
      <t>2</t>
    </r>
  </si>
  <si>
    <t>GRADBENI INŽENIRSKI OBJEKT 1</t>
  </si>
  <si>
    <t>glavni objekt</t>
  </si>
  <si>
    <t>pripadajoči objekt</t>
  </si>
  <si>
    <t>po potrebi dodati vrstice in posodobiti avtomatično seštevanje</t>
  </si>
  <si>
    <t>lastni plinohram</t>
  </si>
  <si>
    <r>
      <t>območje gradbene parcele m</t>
    </r>
    <r>
      <rPr>
        <vertAlign val="superscript"/>
        <sz val="9"/>
        <rFont val="Arial Narrow"/>
        <family val="2"/>
      </rPr>
      <t>2</t>
    </r>
  </si>
  <si>
    <r>
      <t>površina 
parcele [m</t>
    </r>
    <r>
      <rPr>
        <vertAlign val="superscript"/>
        <sz val="9"/>
        <color theme="1"/>
        <rFont val="Arial Narrow"/>
        <family val="2"/>
      </rPr>
      <t>2</t>
    </r>
    <r>
      <rPr>
        <sz val="9"/>
        <color theme="1"/>
        <rFont val="Arial Narrow"/>
        <family val="2"/>
        <charset val="238"/>
      </rPr>
      <t>]</t>
    </r>
  </si>
  <si>
    <t>vloga se nanaša samo na nezatevni objekt</t>
  </si>
  <si>
    <t>PREDMET PRIJAVE ZAČETKA PRIPRAVLJALNIH DEL</t>
  </si>
  <si>
    <r>
      <t xml:space="preserve">Prijava začetka gradnje objekta </t>
    </r>
    <r>
      <rPr>
        <b/>
        <sz val="9"/>
        <color theme="1"/>
        <rFont val="Arial Narrow"/>
        <family val="2"/>
      </rPr>
      <t>Z GRADBENIM DOVOLJENJEM</t>
    </r>
    <r>
      <rPr>
        <b/>
        <sz val="9"/>
        <color theme="1"/>
        <rFont val="Arial Narrow"/>
        <family val="2"/>
        <charset val="238"/>
      </rPr>
      <t xml:space="preserve"> se nanaša na:</t>
    </r>
  </si>
  <si>
    <r>
      <t xml:space="preserve">Prijava začetka gradnje objekta </t>
    </r>
    <r>
      <rPr>
        <b/>
        <sz val="9"/>
        <color theme="1"/>
        <rFont val="Arial Narrow"/>
        <family val="2"/>
      </rPr>
      <t>BREZ GRADBENEGA DOVOLJENJA</t>
    </r>
    <r>
      <rPr>
        <b/>
        <sz val="9"/>
        <color theme="1"/>
        <rFont val="Arial Narrow"/>
        <family val="2"/>
        <charset val="238"/>
      </rPr>
      <t xml:space="preserve"> se nanaša na:</t>
    </r>
  </si>
  <si>
    <t>ZAHTEVA ZA IZDAJO MNENJA 
GLEDE SKLADNOSTI DOPUSTNIH 
MANJŠIH ODSTOPANJ S PREDPISI 
S PODROČJA MNENJEDAJALCA</t>
  </si>
  <si>
    <t>se ne izpolni, ko gre za spremembo namembnostI</t>
  </si>
  <si>
    <t>zahtevnost objekta:</t>
  </si>
  <si>
    <t>izdelano je dokazilo o zanesljivosti</t>
  </si>
  <si>
    <t>po potrebi dodati vrstice in preveriti seštevek</t>
  </si>
  <si>
    <t>IZJAVA PROJEKTANTA NAČRTA 
IN POOBLAŠČENEGA STOKOVNJAKA, 
KI JE IZDELAL NAČRT V PZI IN PID</t>
  </si>
  <si>
    <t>IZJAVA PROJEKTANTA IN VODJE 
PROJEKTIRANJA V PID, ČE GRE ZA OBJEKT 
IZ DRUGEGA ODSTAVKA 1. ČLENA 
GZ-1 ALI NUJNO REKONSTRUKCIJO</t>
  </si>
  <si>
    <t>samo v DGD</t>
  </si>
  <si>
    <t>Prijava začetka gradnje objekta BREZ GRADBENEGA DOVOLJENJA se nanaša na:</t>
  </si>
  <si>
    <t>zahtevek se nanaša na vse objekte iz GD</t>
  </si>
  <si>
    <t>zahtevek se nanaša na del objektov iz GD - naštej:</t>
  </si>
  <si>
    <t>izvajalec (naziv družbe)</t>
  </si>
  <si>
    <t>Projekt izvedenih del (PID) (ni obvezno, če gre samo za spremembo namembnosti, ki se izvaja samostojno ali hkrati z vzdrževanjem)</t>
  </si>
  <si>
    <t>Dokazilo o zanesljivosti objekta (DZO) (ni obvezno, če gre samo za spremembo namembnosti)</t>
  </si>
  <si>
    <t>- da zaradi smrti udeležencev pri graditivi, starosti objekta, prenehanja poslovanja, stečaja ali drugih okoliščin ni mogoče predložiti dokazila o zanesljivosti objekta ter</t>
  </si>
  <si>
    <t>- da so dela dokončana in skladna z izdanim gradbenim dovoljenjem:</t>
  </si>
  <si>
    <r>
      <t xml:space="preserve">Pred pričetkom dela je </t>
    </r>
    <r>
      <rPr>
        <b/>
        <sz val="10"/>
        <color theme="1"/>
        <rFont val="Arial Narrow"/>
        <family val="2"/>
      </rPr>
      <t>obvezno potrebno izbrati vrsto postopka oziroma fazo projektiranja</t>
    </r>
    <r>
      <rPr>
        <sz val="10"/>
        <color theme="1"/>
        <rFont val="Arial Narrow"/>
        <family val="2"/>
        <charset val="238"/>
      </rPr>
      <t>, saj je od izbire faze odvisno katere vsebine se bodo prenašale v obrazce.</t>
    </r>
  </si>
  <si>
    <t>Če mnenjedajalci zahtevajo dodatne podatke za izdajo projektnih pogojev, smernic, mnenj ali soglasij, in teh podatkov ni mogoče vpisati v obrazce, se zahtevani podatki pripravijo na ločenem listu, ki se priloži vlogi kot priloga, pri čemer se prilogo navede pod rubriko "druge priloge".</t>
  </si>
  <si>
    <t>Vloga se lahko v skladu z ZUP (63. člen) vloži v pisni obliki. Pisna vloga je vloga, ki je napisana ali natisnjena in lastnoročno podpisana (vloga v fizični obliki), ali vloga, ki je v elektronski obliki in je podpisana z varnim elektronskim podpisom s kvalificiranim potrdilom. Pisna vloga se praviloma izroči neposredno organu, pošlje po pošti, po elektronski poti ali preko osebe, ki opravlja posredovanje vlog kot svojo dejavnost (poslovni ponudnik). Vloga v elektronski obliki se vloži tako, da se pošlje po elektronski poti informacijskemu sistemu organa ali enotnemu informacijskemu sistemu za sprejem vlog.
Vlogo digitalno podpišete tako, da zahtevek shranite v obliki pdf, nato pa v pregledovalniku pdf datotek izberete ukaz vstavi digitalni podpis, za kar potrebujete kvalificirano potrdilo (npr. SIGEN-CA, ACNLB). Več o podpisovanju pdf datotek s certifikatom najdete na spodnji povezavi.</t>
  </si>
  <si>
    <r>
      <t xml:space="preserve">Po končanem vnosu podatkov, potrebnih za izpolnjevanje določenega obrazca, lahko obrazec natisnete ali pa shranite kot .pdf dokument. Za tiskanje in pripravo .pdf dokumentov lahko uporabite ukazne gumbe ali pa izberete ustrezen ukaz v meniju. </t>
    </r>
    <r>
      <rPr>
        <b/>
        <sz val="10"/>
        <color theme="1"/>
        <rFont val="Arial Narrow"/>
        <family val="2"/>
      </rPr>
      <t>V skladu s pravilnikom mora biti vloga zapisana v formatu PDF/A-2b.</t>
    </r>
  </si>
  <si>
    <t>IZJAVA PROJEKTANTA 
IN VODJE PROJEKTIRANJA 
V PZO</t>
  </si>
  <si>
    <t xml:space="preserve">število parkirnih mest za vozila oseb z invalidskimi vozički v stavbi </t>
  </si>
  <si>
    <t>Priloga 19A Zahteva za izdajo odločbe o legalizaciji z ustreznimi prilogami, če se zahteva za izdajo gradbenega dovoljenja nanaša na rekonstrukcijo, prizidavo ali spremembo namembnosti že zgrajenega nelegalnega objekta</t>
  </si>
  <si>
    <t>Priloga 19D Zahteva za dovoljenje za objekt daljšega obstoja brez gradbenega dovoljenja z ustreznimi prilogami, če se zahteva za izdajo gradbenega dovoljenja nanaša na rekonstrukcijo, prizidavo ali spremembo namembnosti že zgrajenega nelegalnega objekta</t>
  </si>
  <si>
    <t>Priloga 4C Podatki o zemljiščih (izpolnjena v okviru prijave)</t>
  </si>
  <si>
    <t>Priloga 21 Izjava pooblaščenega strokovnjaka s področja gradbeništva pri nujni rekonstrukciji, da stanje obstoječega objekta dopušča izvedbo del, ki so nujna za zmanjšanje ali odpravo posledic naravnih in drugih nesreč in s katerimi se vzpostavi prejšnje stanje</t>
  </si>
  <si>
    <t>Priloga 10A Mnenje organizacije, pristojne za ohranjanje narave, da so izpolnjeni pogoji za delovanje izravnalnih ukrepov, če so bili ti zaradi prevlade javne koristi določeni v gradbenem dovoljenju in morajo biti izvedeni pred začetkom gradnje</t>
  </si>
  <si>
    <t>Priloga 4C Podatki o zemljiščih (izpolnjena v okviru zahtevka)</t>
  </si>
  <si>
    <t>Priloga 10B Mnenje pristojnega mnenjedajalca glede skladnosti dopustnih manjših odstopanj z izdanim mnenjem s predpisi iz svoje pristojnosti, če se dopustna manjša odstopanja nanašajo na njegova predhodna izdana mnenja mnenjedajalcev</t>
  </si>
  <si>
    <t>Priloga 15 A Izjava nadzornika in vodje nadzora ob vlogi za izdajo uporabnega dovoljenja za spremembo namembnosti, da je sprememba namembnosti izvedena skladno z gradbenim dovoljenjem in da se izpolnjevanje bistvenih zahtev objekta z izvedenimi deli ni poslabšalo</t>
  </si>
  <si>
    <t>Priloga 15B Izjava nadzornika in vodje nadzora ob zahtevi za izdajo uporabnega dovoljenja za enostanovanjsko stavbo, da so dela dokončana v skladu z izdanim gradbenim dovoljenjem in projektno dokumentacijo za izvedbo gradnje ter da objekt izpolnjuje bistvene zahteve (enostanovanjske stavbe)</t>
  </si>
  <si>
    <t>Priloga 15C Izjava nadzornika in vodje nadzora ob zahtevi za izdajo uporabnega dovoljenja za enostanovanjsko stavbo brez dokončanega ovoja, da so dela dokončana v skladu z izdanim gradbenim dovoljenjem in projektno dokumentacijo za izvedbo gradnje ter da objekt izpolnjuje bistvene zahteve, razen v delu, ki se nanaša na izvedbo ovoja stavbe (enostanovanjske stavbe)</t>
  </si>
  <si>
    <t>Priloga 15D Izjava projektanta, nadzornika ali izvajalca, ki v posebnih okoliščinah nadomešča DZO</t>
  </si>
  <si>
    <r>
      <t xml:space="preserve">Priloge so razdeljene v več datotek. Vsaka izmed datotek je pripravljena za posamezno skupino uporabnikov (projektanti, izvajalci, mnenjedajalci, upravni organ) tako, da vključuje vse faze posameznega postopka. Sklop za projektante je dodatno razdeljen glede na zahtevnost nameravane gradnje. 
Seznam datotek:
- projektanti - obrazci za zahtevne in manj zahtevne objekte
- projektanti - obrazci za nezahtevne objekte
- projektanti - obrazci za spremembo namembnosti
- projektanti - manjša rekonstrukcija
- projektanti - legalizacije
- projektanti - začasni objekti
- izvajalci - DZO
- mnenjedajalci - projektni pogoji in mnenja
- upravni organ - odločbe
</t>
    </r>
    <r>
      <rPr>
        <b/>
        <sz val="10"/>
        <color theme="1"/>
        <rFont val="Arial Narrow"/>
        <family val="2"/>
      </rPr>
      <t>V nadaljevanju so opisana navodila za uporabo obrazcev projektanti - zahtevni in manj zahtevni objekti.</t>
    </r>
  </si>
  <si>
    <t>OSNOVNI PODATKI O STAVBI</t>
  </si>
  <si>
    <t>OSNOVNI PODATKI O GRADBENO INŽENIRSKEM OBJEKTU</t>
  </si>
  <si>
    <t>Na podlagi navedenih podatkov vas prosim za določitev projektnih pogojev 
v skladu z vašimi pristojnostmi.</t>
  </si>
  <si>
    <t>Mnenja (če so pridobljena) ali dokazilo o podani zahtevi za mnenje, ki ni bilo izdano 
v predpisanem roku</t>
  </si>
  <si>
    <t>Priloga 4C Podatki o zemljiščih za gradnjo (izpolnjena v okviru zahtevka, v kolikor se posega na druga zemljišča)</t>
  </si>
  <si>
    <t>Priloga 21 Izjava pooblaščenega strokovnjaka s področja gradbeništva, da stanje obstoječega objekta dopušča izvedbo del, ki so nujna za zmanjšanje ali odpravo posledic naravnih in drugih nesreč in s katerimi se vzpostavi prejšnje stanje (nujna rekonstrukcija)</t>
  </si>
  <si>
    <t>Priloga 2C Izjava izvajalca pregleda pri neuporabi priporočene metode</t>
  </si>
  <si>
    <t>druge tehnične smernice</t>
  </si>
  <si>
    <t>4B - SPLOŠNI PODATKI - OBJEKTI</t>
  </si>
  <si>
    <t>4C - TABELA ZEMLJIŠČ</t>
  </si>
  <si>
    <t>4D - ODMERA KMETIJSKA ZEMLJIŠČA</t>
  </si>
  <si>
    <t>bruto tlorisna površina vseh stavb</t>
  </si>
  <si>
    <t xml:space="preserve">NAČRTI </t>
  </si>
  <si>
    <r>
      <t>parcela m</t>
    </r>
    <r>
      <rPr>
        <vertAlign val="superscript"/>
        <sz val="9"/>
        <color theme="1"/>
        <rFont val="Arial Narrow"/>
        <family val="2"/>
      </rPr>
      <t>2</t>
    </r>
  </si>
  <si>
    <t>razvrstitev glede na univerzalno graditev in rabo objektov</t>
  </si>
  <si>
    <t>objekt dostopen vsem ljudem - objekt v javni rabi</t>
  </si>
  <si>
    <t>objekt dostopen vsem ljudem - stavba z 10 stanovanji in več</t>
  </si>
  <si>
    <t>prilagodljiv objekt</t>
  </si>
  <si>
    <t>določbe glede univerzalne graditve in rabe objektov niso merodajne</t>
  </si>
  <si>
    <t xml:space="preserve">Aplikacija za pripravo obrazcev v zvezi z graditvijo objektov je pripomoček za pripravo dokumentacije in zahtevkov, izdelan v skladu s Pravilnikom o projektni in drugi dokumentaciji ter obrazcih pri graditvi objektov (Uradni list RS, št. 30/23). Nova verzija obrazcev glede na prejšnjo uvaja nekaj sprememb, opisanih v nadaljevanju. </t>
  </si>
  <si>
    <t>ZAŠČITA PODATKOV</t>
  </si>
  <si>
    <t>Različne verzije programa na različne načine prikazujejo višino in širino celic, zato se lahko zgodi, da vsebina posameznih polj ni v celoti vidna. V tem primeru lahko višino celice spremenite tako, da na zavihku Osnovno v skupini Poravnava izberete Prelomi besedilo, oziroma ročno spremenite višino vrstice tako, da najprej izberite celotno vrstico v stolpcu z oznakami vrstic (sivi stolpec s številkami vrstic na skrajni levi strani), na zavihku Osnovno v skupini Celice kliknite Oblika, nato pa v razdelku Velikost celice kliknite Samodejno prilagodi višino vrstice oziroma vpišete željeno višino vrstice. Enako velja za prilagajanje širine stolpcev.</t>
  </si>
  <si>
    <t xml:space="preserve">Za pravilno delovanje navigacijskih in drugih ukaznih gumbov je potrebno ob odpiranju dokumenta omogočiti uporabo makrov. Uporaba makrov je vezana izključno na delovanje navigacijskih gumbov, na avtomatično generiranje vlog za mnenjedajalce na obrazcih 8 in 9 ter za prenašanje podatkov med datotekami. Vse osnovne funkcionalnosti, torej vnos in izpis podatkov, delujejo tudi brez delovanja makrov. Namesto z uporabo navigacijskih gumbov lahko posamezne liste izbirate v spodnji vrstici aplikacije, za tiskanje in pripravo pdf dokumentov pa uporabite ustrezne ukaze iz menija. Polja z nazivi in naslovi na vlogah za mnenjedajalce na obrazcih 8 in 9 v tem primeru izpolnite ročno. </t>
  </si>
  <si>
    <r>
      <t>V novi verziji obrazcev se na</t>
    </r>
    <r>
      <rPr>
        <b/>
        <sz val="10"/>
        <color theme="1"/>
        <rFont val="Arial Narrow"/>
        <family val="2"/>
      </rPr>
      <t xml:space="preserve"> listu za vnos podatkov vnašajo le tisti podatki, ki imajo vedno samo eno vrednost</t>
    </r>
    <r>
      <rPr>
        <sz val="10"/>
        <color theme="1"/>
        <rFont val="Arial Narrow"/>
        <family val="2"/>
        <charset val="238"/>
      </rPr>
      <t xml:space="preserve">. Podatki, ki imajo lahko poljubno mnogo vrednosti, kot na primer navajanje zemljiških parcel, pa se vnašajo na ločenih listih, ki se kot priloge uporabijo večkrat. 
V ta namen je Priloga 4 - splošni podatki razdeljena na več prilog, pri čemer so v prilogi 4A podatki, ki se prenašajo samodejno iz lista vnos podatkov, v prilogi 4B je seznam zemljiških parcel, v prilogi 4C seznam objektov, v prilogi 4D pa nova vsebina - podatki za odmero odškodnine za kmetijska zemljišča. </t>
    </r>
  </si>
  <si>
    <r>
      <t xml:space="preserve">Vsi listi v datoteki so </t>
    </r>
    <r>
      <rPr>
        <b/>
        <sz val="10"/>
        <color theme="1"/>
        <rFont val="Arial Narrow"/>
        <family val="2"/>
      </rPr>
      <t>zaklenjeni brez gesla</t>
    </r>
    <r>
      <rPr>
        <sz val="10"/>
        <color theme="1"/>
        <rFont val="Arial Narrow"/>
        <family val="2"/>
        <charset val="238"/>
      </rPr>
      <t xml:space="preserve">. Namen te osnovne zaščite je preprečiti nenamerno spreminjanje že izpolnjenih polj. Ker pa je v določenih primerih dovoljeno dodajanje vrstic, je liste mogoče odkleniti tako, da na zavihku Pregled na traku v skupini Spremembe izberete Odstrani zaščito lista. Po prilagajanju priporočamo, da list zopet zaklenete (Zaščiti list).
</t>
    </r>
    <r>
      <rPr>
        <b/>
        <sz val="10"/>
        <color theme="1"/>
        <rFont val="Arial Narrow"/>
        <family val="2"/>
      </rPr>
      <t xml:space="preserve">OPOZORILO:
Dodajate lahko le vrstice, kjer je to izrecno navedeno, sicer se </t>
    </r>
    <r>
      <rPr>
        <b/>
        <u/>
        <sz val="10"/>
        <color theme="1"/>
        <rFont val="Arial Narrow"/>
        <family val="2"/>
      </rPr>
      <t>podatki morda ne bodo prenesli pravilno</t>
    </r>
    <r>
      <rPr>
        <b/>
        <sz val="10"/>
        <color theme="1"/>
        <rFont val="Arial Narrow"/>
        <family val="2"/>
      </rPr>
      <t>!</t>
    </r>
  </si>
  <si>
    <r>
      <t xml:space="preserve">List za vnos podatkov ima v zgornjem delu </t>
    </r>
    <r>
      <rPr>
        <b/>
        <sz val="10"/>
        <color theme="1"/>
        <rFont val="Arial Narrow"/>
        <family val="2"/>
        <charset val="238"/>
      </rPr>
      <t>kazalo celotne vsebine</t>
    </r>
    <r>
      <rPr>
        <sz val="10"/>
        <color theme="1"/>
        <rFont val="Arial Narrow"/>
        <family val="2"/>
        <charset val="238"/>
      </rPr>
      <t>. Vsebina je razporejena v tabelo, ki je razporejena tako kot je sestavljena vloga v posamezni fazi upravnega postopka. Naslovi delujejo kot povezave na posamezne liste.</t>
    </r>
  </si>
  <si>
    <r>
      <t xml:space="preserve">Po izbiri faze sledijo polja za vnos podatkov, ki so smiselno razdeljena na posamezna poglavja in </t>
    </r>
    <r>
      <rPr>
        <b/>
        <sz val="10"/>
        <color theme="1"/>
        <rFont val="Arial Narrow"/>
        <family val="2"/>
      </rPr>
      <t>z barvno kodo označena glede na fazo upravnega postopka</t>
    </r>
    <r>
      <rPr>
        <sz val="10"/>
        <color theme="1"/>
        <rFont val="Arial Narrow"/>
        <family val="2"/>
        <charset val="238"/>
      </rPr>
      <t xml:space="preserve"> oziroma fazo projektiranja. Če na primer izberemo fazo DPP, moramo izpolniti vse vsebine, označene z rumeno barvo, če pa izberemo fazo DGD, pa moramo izpolniti vse vsebine, označene z rumeno in rdečo barvo in tako naprej. Polja za vnos so označena s svetlo rumeno barvo. 
Nekatere vsebine vnašamo s pomočjo spustnih menijev, pri nekaterih vsebinah pa je potrebno označiti izbiro. Pod posameznimi naslovi so opombe z dodatnimi navodili za izpolnjevanje, stolpec A pa je namenjen internim opombam uporabnika.</t>
    </r>
  </si>
  <si>
    <r>
      <t xml:space="preserve">Če želimo prenesti že vnešene podatke iz prejšnje verzije, lahko to storimo s pomočjo gumba za prenos podatkov na listu vnos podatkov. </t>
    </r>
    <r>
      <rPr>
        <b/>
        <sz val="10"/>
        <color theme="1"/>
        <rFont val="Arial Narrow"/>
        <family val="2"/>
      </rPr>
      <t xml:space="preserve">Pred prenosom morata biti izvorna in ciljna datoteka odprti. </t>
    </r>
    <r>
      <rPr>
        <sz val="10"/>
        <color theme="1"/>
        <rFont val="Arial Narrow"/>
        <family val="2"/>
        <charset val="238"/>
      </rPr>
      <t xml:space="preserve">
Poleg gumba za prenos podatkov je na voljo tudi gumb </t>
    </r>
    <r>
      <rPr>
        <b/>
        <sz val="10"/>
        <color theme="1"/>
        <rFont val="Arial Narrow"/>
        <family val="2"/>
      </rPr>
      <t>Počisti vnosna polja</t>
    </r>
    <r>
      <rPr>
        <sz val="10"/>
        <color theme="1"/>
        <rFont val="Arial Narrow"/>
        <family val="2"/>
        <charset val="238"/>
      </rPr>
      <t>, s katerim izbrišemo vse vnešene vsebine iz lista vnos podatkov, ne pa tudi vsebin, ki se vnašajo direktno v obrazce.</t>
    </r>
  </si>
  <si>
    <t xml:space="preserve">Obrazci se izpolnijo avtomatično ob vnosu podatkov na listu vnos podatkov, izjema so obrazci 4B, 4C, 4D, 1B ter 3, v katere podatke vpisujemo direktno. </t>
  </si>
  <si>
    <t>Če želite lahko uporabite avtomatizirano pripravo zahtevkov za pogoje in mnenja, ki bodo vsebovali različne nazive, naslove in druge specifične podatke za vse navedene mnenjedajalce. To storite z izbiro gumba "Shrani vse zahtevke". Zahtevki bodo shranjeni v mapi, v kateri se nahaja izvorna datoteka. Na enak način lahko natisnete vse zahtevke z izbiro gumba "Natisni vse zahtevke". Zahtevke za pogoje in mnenja pa lahko pripravite tudi tako, da nazive, naslove in druge specifične podatke izpolnite ročno. Polja, ki jih je v tem primeru potrebno izpolniti ročno, so obarvana svetlo rumeno.</t>
  </si>
  <si>
    <t>DPP (projektna dokumentacija za pridobitev projektnih in drugih pogojev)</t>
  </si>
  <si>
    <t>2D - IZJAVA PZI PREGLED</t>
  </si>
  <si>
    <t>2C - IZJAVA PZI NAČRT</t>
  </si>
  <si>
    <t>OBARVANA POLJA DELUJEJO KOT POVEZAVE NA POSAMEZNE LISTE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</si>
</sst>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 _€_-;\-* #,##0\ _€_-;_-* &quot;-&quot;\ _€_-;_-@_-"/>
    <numFmt numFmtId="164" formatCode="d/m/yyyy;@"/>
    <numFmt numFmtId="165" formatCode="0.0\ &quot;m&quot;"/>
    <numFmt numFmtId="166" formatCode="0;\-0;;@"/>
    <numFmt numFmtId="167" formatCode="0.0\ &quot;m2&quot;"/>
    <numFmt numFmtId="168" formatCode="0.0\ &quot;m3&quot;"/>
    <numFmt numFmtId="169" formatCode="0.0"/>
    <numFmt numFmtId="170" formatCode="dd/mm/yyyy;;&quot;&quot;"/>
    <numFmt numFmtId="171" formatCode="#,##0_ ;\-#,##0\ "/>
    <numFmt numFmtId="172" formatCode="d\.\ m\.\ yyyy;@"/>
    <numFmt numFmtId="173" formatCode="0.0\ \°"/>
    <numFmt numFmtId="174" formatCode="dd\.\ mm\.\ yyyy;;&quot;&quot;"/>
    <numFmt numFmtId="175" formatCode="d/\ m/\ yyyy;;&quot;&quot;"/>
  </numFmts>
  <fonts count="84" x14ac:knownFonts="1">
    <font>
      <sz val="11"/>
      <color theme="1"/>
      <name val="Calibri"/>
      <family val="2"/>
      <charset val="238"/>
      <scheme val="minor"/>
    </font>
    <font>
      <sz val="10"/>
      <color theme="1"/>
      <name val="Arial Narrow"/>
      <family val="2"/>
      <charset val="238"/>
    </font>
    <font>
      <sz val="10"/>
      <color theme="1"/>
      <name val="Arial Narrow"/>
      <family val="2"/>
      <charset val="238"/>
    </font>
    <font>
      <sz val="11"/>
      <color theme="1"/>
      <name val="Calibri"/>
      <family val="2"/>
      <charset val="238"/>
      <scheme val="minor"/>
    </font>
    <font>
      <sz val="10"/>
      <color theme="1"/>
      <name val="Arial"/>
      <family val="2"/>
      <charset val="238"/>
    </font>
    <font>
      <b/>
      <sz val="10"/>
      <color theme="1"/>
      <name val="Arial"/>
      <family val="2"/>
      <charset val="238"/>
    </font>
    <font>
      <sz val="11"/>
      <color theme="1"/>
      <name val="Arial Narrow"/>
      <family val="2"/>
      <charset val="238"/>
    </font>
    <font>
      <b/>
      <sz val="18"/>
      <color theme="1"/>
      <name val="Arial Narrow"/>
      <family val="2"/>
      <charset val="238"/>
    </font>
    <font>
      <b/>
      <sz val="16"/>
      <color theme="1"/>
      <name val="Arial"/>
      <family val="2"/>
      <charset val="238"/>
    </font>
    <font>
      <sz val="16"/>
      <color theme="1"/>
      <name val="Calibri"/>
      <family val="2"/>
      <charset val="238"/>
      <scheme val="minor"/>
    </font>
    <font>
      <b/>
      <sz val="12"/>
      <color theme="1"/>
      <name val="Arial Narrow"/>
      <family val="2"/>
      <charset val="238"/>
    </font>
    <font>
      <b/>
      <sz val="11"/>
      <color theme="1"/>
      <name val="Arial Narrow"/>
      <family val="2"/>
      <charset val="238"/>
    </font>
    <font>
      <sz val="11"/>
      <color rgb="FFFFFF99"/>
      <name val="Arial Narrow"/>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1"/>
      <color theme="0"/>
      <name val="Calibri"/>
      <family val="2"/>
      <charset val="238"/>
      <scheme val="minor"/>
    </font>
    <font>
      <b/>
      <sz val="10"/>
      <color theme="0" tint="-0.34998626667073579"/>
      <name val="Arial Narrow"/>
      <family val="2"/>
      <charset val="238"/>
    </font>
    <font>
      <i/>
      <sz val="9"/>
      <color theme="0" tint="-0.499984740745262"/>
      <name val="Arial Narrow"/>
      <family val="2"/>
      <charset val="238"/>
    </font>
    <font>
      <sz val="8"/>
      <color theme="1"/>
      <name val="Arial Narrow"/>
      <family val="2"/>
      <charset val="238"/>
    </font>
    <font>
      <sz val="9"/>
      <color theme="0"/>
      <name val="Arial Narrow"/>
      <family val="2"/>
      <charset val="238"/>
    </font>
    <font>
      <sz val="11"/>
      <name val="Calibri"/>
      <family val="2"/>
      <charset val="238"/>
      <scheme val="minor"/>
    </font>
    <font>
      <b/>
      <sz val="11"/>
      <name val="Arial Narrow"/>
      <family val="2"/>
      <charset val="238"/>
    </font>
    <font>
      <sz val="9"/>
      <name val="Arial Narrow"/>
      <family val="2"/>
      <charset val="238"/>
    </font>
    <font>
      <b/>
      <sz val="11"/>
      <color theme="1"/>
      <name val="Calibri"/>
      <family val="2"/>
      <charset val="238"/>
      <scheme val="minor"/>
    </font>
    <font>
      <b/>
      <sz val="10"/>
      <color theme="1"/>
      <name val="Calibri"/>
      <family val="2"/>
      <charset val="238"/>
      <scheme val="minor"/>
    </font>
    <font>
      <b/>
      <sz val="11"/>
      <color rgb="FFFFFF99"/>
      <name val="Arial Narrow"/>
      <family val="2"/>
      <charset val="238"/>
    </font>
    <font>
      <b/>
      <sz val="9"/>
      <name val="Arial Narrow"/>
      <family val="2"/>
      <charset val="238"/>
    </font>
    <font>
      <sz val="11"/>
      <color theme="0"/>
      <name val="Arial Narrow"/>
      <family val="2"/>
      <charset val="238"/>
    </font>
    <font>
      <sz val="11"/>
      <color rgb="FFFFFFCC"/>
      <name val="Arial Narrow"/>
      <family val="2"/>
      <charset val="238"/>
    </font>
    <font>
      <i/>
      <sz val="9"/>
      <name val="Arial Narrow"/>
      <family val="2"/>
      <charset val="238"/>
    </font>
    <font>
      <u/>
      <sz val="10"/>
      <name val="Arial Narrow"/>
      <family val="2"/>
      <charset val="238"/>
    </font>
    <font>
      <b/>
      <sz val="16"/>
      <color theme="1"/>
      <name val="Arial Narrow"/>
      <family val="2"/>
      <charset val="238"/>
    </font>
    <font>
      <sz val="9"/>
      <color theme="1" tint="0.499984740745262"/>
      <name val="Corbel"/>
      <family val="2"/>
      <charset val="238"/>
    </font>
    <font>
      <b/>
      <sz val="12"/>
      <color theme="1"/>
      <name val="Arial"/>
      <family val="2"/>
      <charset val="238"/>
    </font>
    <font>
      <sz val="12"/>
      <color theme="1"/>
      <name val="Calibri"/>
      <family val="2"/>
      <charset val="238"/>
      <scheme val="minor"/>
    </font>
    <font>
      <sz val="16"/>
      <color theme="1" tint="0.499984740745262"/>
      <name val="Corbel"/>
      <family val="2"/>
      <charset val="238"/>
    </font>
    <font>
      <b/>
      <sz val="16"/>
      <color theme="0"/>
      <name val="Arial"/>
      <family val="2"/>
      <charset val="238"/>
    </font>
    <font>
      <b/>
      <sz val="11"/>
      <color theme="1" tint="0.499984740745262"/>
      <name val="Arial Narrow"/>
      <family val="2"/>
      <charset val="238"/>
    </font>
    <font>
      <b/>
      <i/>
      <sz val="11"/>
      <color theme="0" tint="-0.499984740745262"/>
      <name val="Arial Narrow"/>
      <family val="2"/>
      <charset val="238"/>
    </font>
    <font>
      <sz val="9"/>
      <color theme="1"/>
      <name val="Calibri"/>
      <family val="2"/>
      <charset val="238"/>
      <scheme val="minor"/>
    </font>
    <font>
      <sz val="11"/>
      <color rgb="FFFF0000"/>
      <name val="Arial Narrow"/>
      <family val="2"/>
      <charset val="238"/>
    </font>
    <font>
      <sz val="12"/>
      <color theme="1"/>
      <name val="Arial"/>
      <family val="2"/>
      <charset val="238"/>
    </font>
    <font>
      <sz val="16"/>
      <color theme="0"/>
      <name val="Calibri"/>
      <family val="2"/>
      <charset val="238"/>
      <scheme val="minor"/>
    </font>
    <font>
      <sz val="11"/>
      <name val="Arial Narrow"/>
      <family val="2"/>
      <charset val="238"/>
    </font>
    <font>
      <b/>
      <sz val="16"/>
      <name val="Arial Narrow"/>
      <family val="2"/>
      <charset val="238"/>
    </font>
    <font>
      <sz val="8"/>
      <name val="Calibri"/>
      <family val="2"/>
      <charset val="238"/>
      <scheme val="minor"/>
    </font>
    <font>
      <sz val="9"/>
      <name val="Arial Narrow"/>
      <family val="2"/>
    </font>
    <font>
      <sz val="9"/>
      <color theme="1"/>
      <name val="Arial Narrow"/>
      <family val="2"/>
    </font>
    <font>
      <b/>
      <sz val="10"/>
      <name val="Arial Narrow"/>
      <family val="2"/>
      <charset val="238"/>
    </font>
    <font>
      <b/>
      <sz val="11"/>
      <color theme="1"/>
      <name val="Arial Narrow"/>
      <family val="2"/>
    </font>
    <font>
      <b/>
      <sz val="14"/>
      <color theme="1"/>
      <name val="Arial Narrow"/>
      <family val="2"/>
    </font>
    <font>
      <i/>
      <sz val="11"/>
      <color theme="0" tint="-0.499984740745262"/>
      <name val="Arial Narrow"/>
      <family val="2"/>
      <charset val="238"/>
    </font>
    <font>
      <i/>
      <sz val="11"/>
      <color theme="0" tint="-0.499984740745262"/>
      <name val="Arial Narrow"/>
      <family val="2"/>
    </font>
    <font>
      <b/>
      <sz val="11"/>
      <color theme="0"/>
      <name val="Arial Narrow"/>
      <family val="2"/>
    </font>
    <font>
      <b/>
      <sz val="13"/>
      <name val="Arial"/>
      <family val="2"/>
    </font>
    <font>
      <sz val="11"/>
      <color theme="0"/>
      <name val="Arial Narrow"/>
      <family val="2"/>
    </font>
    <font>
      <sz val="16"/>
      <name val="Calibri"/>
      <family val="2"/>
      <charset val="238"/>
      <scheme val="minor"/>
    </font>
    <font>
      <sz val="12"/>
      <name val="Calibri"/>
      <family val="2"/>
      <charset val="238"/>
      <scheme val="minor"/>
    </font>
    <font>
      <b/>
      <sz val="18"/>
      <name val="Arial Narrow"/>
      <family val="2"/>
      <charset val="238"/>
    </font>
    <font>
      <sz val="9"/>
      <name val="Calibri"/>
      <family val="2"/>
      <charset val="238"/>
      <scheme val="minor"/>
    </font>
    <font>
      <sz val="9"/>
      <name val="Arial"/>
      <family val="2"/>
      <charset val="238"/>
    </font>
    <font>
      <b/>
      <i/>
      <sz val="9"/>
      <color theme="1"/>
      <name val="Arial Narrow"/>
      <family val="2"/>
      <charset val="238"/>
    </font>
    <font>
      <sz val="11"/>
      <color rgb="FFFF00FF"/>
      <name val="Arial Narrow"/>
      <family val="2"/>
      <charset val="238"/>
    </font>
    <font>
      <sz val="11"/>
      <color rgb="FF92D050"/>
      <name val="Arial Narrow"/>
      <family val="2"/>
      <charset val="238"/>
    </font>
    <font>
      <b/>
      <sz val="12"/>
      <name val="Arial Narrow"/>
      <family val="2"/>
      <charset val="238"/>
    </font>
    <font>
      <sz val="11"/>
      <color rgb="FFFFC000"/>
      <name val="Arial Narrow"/>
      <family val="2"/>
      <charset val="238"/>
    </font>
    <font>
      <sz val="11"/>
      <color theme="9"/>
      <name val="Arial Narrow"/>
      <family val="2"/>
      <charset val="238"/>
    </font>
    <font>
      <sz val="11"/>
      <color rgb="FF0070C0"/>
      <name val="Arial Narrow"/>
      <family val="2"/>
      <charset val="238"/>
    </font>
    <font>
      <sz val="11"/>
      <color rgb="FF00B0F0"/>
      <name val="Arial Narrow"/>
      <family val="2"/>
    </font>
    <font>
      <sz val="11"/>
      <color rgb="FF0070C0"/>
      <name val="Arial Narrow"/>
      <family val="2"/>
    </font>
    <font>
      <sz val="16"/>
      <color rgb="FF92D050"/>
      <name val="Calibri"/>
      <family val="2"/>
      <charset val="238"/>
      <scheme val="minor"/>
    </font>
    <font>
      <sz val="11"/>
      <color rgb="FF92D050"/>
      <name val="Arial Narrow"/>
      <family val="2"/>
    </font>
    <font>
      <sz val="10"/>
      <color theme="1"/>
      <name val="Arial Narrow"/>
      <family val="2"/>
    </font>
    <font>
      <vertAlign val="superscript"/>
      <sz val="9"/>
      <color theme="1"/>
      <name val="Arial Narrow"/>
      <family val="2"/>
    </font>
    <font>
      <b/>
      <sz val="9"/>
      <color theme="0"/>
      <name val="Arial Narrow"/>
      <family val="2"/>
      <charset val="238"/>
    </font>
    <font>
      <vertAlign val="superscript"/>
      <sz val="9"/>
      <name val="Arial Narrow"/>
      <family val="2"/>
    </font>
    <font>
      <b/>
      <sz val="9"/>
      <color theme="1"/>
      <name val="Arial Narrow"/>
      <family val="2"/>
    </font>
    <font>
      <b/>
      <sz val="10"/>
      <color theme="1"/>
      <name val="Arial Narrow"/>
      <family val="2"/>
    </font>
    <font>
      <sz val="10"/>
      <name val="Arial Narrow"/>
      <family val="2"/>
    </font>
    <font>
      <sz val="11"/>
      <color rgb="FFFF0000"/>
      <name val="Calibri"/>
      <family val="2"/>
      <charset val="238"/>
      <scheme val="minor"/>
    </font>
    <font>
      <b/>
      <u/>
      <sz val="10"/>
      <color theme="1"/>
      <name val="Arial Narrow"/>
      <family val="2"/>
    </font>
    <font>
      <sz val="11"/>
      <color rgb="FF000000"/>
      <name val="Arial Narrow"/>
      <family val="2"/>
      <charset val="238"/>
    </font>
    <font>
      <sz val="8"/>
      <color rgb="FF000000"/>
      <name val="Tahoma"/>
      <family val="2"/>
      <charset val="238"/>
    </font>
  </fonts>
  <fills count="70">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
      <patternFill patternType="lightGray">
        <fgColor rgb="FFFFC000"/>
        <bgColor auto="1"/>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1E1FF"/>
        <bgColor indexed="64"/>
      </patternFill>
    </fill>
    <fill>
      <patternFill patternType="solid">
        <fgColor rgb="FFFFFFCC"/>
        <bgColor indexed="64"/>
      </patternFill>
    </fill>
    <fill>
      <patternFill patternType="solid">
        <fgColor theme="0"/>
        <bgColor indexed="64"/>
      </patternFill>
    </fill>
    <fill>
      <patternFill patternType="solid">
        <fgColor rgb="FF00B0F0"/>
        <bgColor indexed="64"/>
      </patternFill>
    </fill>
    <fill>
      <patternFill patternType="solid">
        <fgColor rgb="FFFF6600"/>
        <bgColor indexed="64"/>
      </patternFill>
    </fill>
    <fill>
      <patternFill patternType="solid">
        <fgColor rgb="FFFF6600"/>
        <bgColor rgb="FFFFC000"/>
      </patternFill>
    </fill>
    <fill>
      <patternFill patternType="solid">
        <fgColor rgb="FF0070C0"/>
        <bgColor indexed="64"/>
      </patternFill>
    </fill>
    <fill>
      <patternFill patternType="mediumGray">
        <fgColor theme="0"/>
        <bgColor rgb="FFFF6600"/>
      </patternFill>
    </fill>
    <fill>
      <patternFill patternType="solid">
        <fgColor rgb="FFFF6600"/>
        <bgColor rgb="FFFF0066"/>
      </patternFill>
    </fill>
    <fill>
      <patternFill patternType="solid">
        <fgColor rgb="FFFFC000"/>
        <bgColor rgb="FFFFC000"/>
      </patternFill>
    </fill>
    <fill>
      <patternFill patternType="solid">
        <fgColor rgb="FF00CC99"/>
        <bgColor rgb="FF33CCCC"/>
      </patternFill>
    </fill>
    <fill>
      <patternFill patternType="solid">
        <fgColor rgb="FF99CC00"/>
        <bgColor rgb="FFFFC000"/>
      </patternFill>
    </fill>
    <fill>
      <patternFill patternType="solid">
        <fgColor rgb="FF00B0F0"/>
        <bgColor rgb="FFFFC000"/>
      </patternFill>
    </fill>
    <fill>
      <patternFill patternType="solid">
        <fgColor rgb="FF0070C0"/>
        <bgColor rgb="FFFFC000"/>
      </patternFill>
    </fill>
    <fill>
      <patternFill patternType="solid">
        <fgColor theme="4" tint="0.59996337778862885"/>
        <bgColor indexed="64"/>
      </patternFill>
    </fill>
    <fill>
      <patternFill patternType="mediumGray">
        <fgColor theme="0"/>
        <bgColor rgb="FF00B0F0"/>
      </patternFill>
    </fill>
    <fill>
      <patternFill patternType="mediumGray">
        <fgColor theme="0"/>
        <bgColor rgb="FFFFC000"/>
      </patternFill>
    </fill>
    <fill>
      <patternFill patternType="solid">
        <fgColor rgb="FF9966FF"/>
        <bgColor indexed="64"/>
      </patternFill>
    </fill>
    <fill>
      <patternFill patternType="mediumGray">
        <fgColor theme="0"/>
        <bgColor rgb="FF9966FF"/>
      </patternFill>
    </fill>
    <fill>
      <patternFill patternType="solid">
        <fgColor theme="1"/>
        <bgColor indexed="64"/>
      </patternFill>
    </fill>
    <fill>
      <patternFill patternType="solid">
        <fgColor indexed="65"/>
        <bgColor theme="0"/>
      </patternFill>
    </fill>
    <fill>
      <patternFill patternType="solid">
        <fgColor rgb="FF33CCCC"/>
        <bgColor indexed="64"/>
      </patternFill>
    </fill>
    <fill>
      <patternFill patternType="solid">
        <fgColor rgb="FF99CC00"/>
        <bgColor theme="0"/>
      </patternFill>
    </fill>
    <fill>
      <patternFill patternType="mediumGray">
        <fgColor theme="0"/>
        <bgColor rgb="FF33CCCC"/>
      </patternFill>
    </fill>
    <fill>
      <patternFill patternType="solid">
        <fgColor rgb="FFFFC000"/>
        <bgColor theme="0"/>
      </patternFill>
    </fill>
    <fill>
      <patternFill patternType="solid">
        <fgColor rgb="FF00B0F0"/>
        <bgColor theme="0"/>
      </patternFill>
    </fill>
    <fill>
      <patternFill patternType="solid">
        <fgColor theme="8" tint="0.79998168889431442"/>
        <bgColor indexed="64"/>
      </patternFill>
    </fill>
    <fill>
      <patternFill patternType="solid">
        <fgColor theme="3" tint="0.79998168889431442"/>
        <bgColor indexed="64"/>
      </patternFill>
    </fill>
    <fill>
      <patternFill patternType="solid">
        <fgColor rgb="FF0070C0"/>
        <bgColor rgb="FF0066FF"/>
      </patternFill>
    </fill>
    <fill>
      <patternFill patternType="solid">
        <fgColor rgb="FF00B0F0"/>
        <bgColor rgb="FF0066CC"/>
      </patternFill>
    </fill>
    <fill>
      <patternFill patternType="solid">
        <fgColor rgb="FFFF0000"/>
        <bgColor indexed="64"/>
      </patternFill>
    </fill>
    <fill>
      <patternFill patternType="solid">
        <fgColor rgb="FFFF0000"/>
        <bgColor rgb="FFFFC000"/>
      </patternFill>
    </fill>
    <fill>
      <patternFill patternType="solid">
        <fgColor rgb="FFFF0000"/>
        <bgColor rgb="FFFF0066"/>
      </patternFill>
    </fill>
    <fill>
      <patternFill patternType="solid">
        <fgColor rgb="FFFF00FF"/>
        <bgColor rgb="FFFF0066"/>
      </patternFill>
    </fill>
    <fill>
      <patternFill patternType="solid">
        <fgColor rgb="FFFF00FF"/>
        <bgColor indexed="64"/>
      </patternFill>
    </fill>
    <fill>
      <patternFill patternType="solid">
        <fgColor rgb="FFFF00FF"/>
        <bgColor rgb="FFFFC000"/>
      </patternFill>
    </fill>
    <fill>
      <patternFill patternType="solid">
        <fgColor theme="1" tint="0.499984740745262"/>
        <bgColor rgb="FFFF0066"/>
      </patternFill>
    </fill>
    <fill>
      <patternFill patternType="solid">
        <fgColor rgb="FF00CC99"/>
        <bgColor rgb="FF0066CC"/>
      </patternFill>
    </fill>
    <fill>
      <patternFill patternType="solid">
        <fgColor rgb="FF99CC00"/>
        <bgColor rgb="FF33CCCC"/>
      </patternFill>
    </fill>
    <fill>
      <patternFill patternType="solid">
        <fgColor rgb="FF99CC00"/>
        <bgColor indexed="64"/>
      </patternFill>
    </fill>
    <fill>
      <patternFill patternType="solid">
        <fgColor rgb="FF0070C0"/>
        <bgColor theme="0"/>
      </patternFill>
    </fill>
    <fill>
      <patternFill patternType="solid">
        <fgColor rgb="FFFF0000"/>
        <bgColor theme="0"/>
      </patternFill>
    </fill>
    <fill>
      <patternFill patternType="solid">
        <fgColor theme="1" tint="4.9989318521683403E-2"/>
        <bgColor indexed="64"/>
      </patternFill>
    </fill>
    <fill>
      <patternFill patternType="solid">
        <fgColor theme="0" tint="-0.14999847407452621"/>
        <bgColor indexed="64"/>
      </patternFill>
    </fill>
    <fill>
      <patternFill patternType="lightGray">
        <fgColor theme="0"/>
        <bgColor theme="1"/>
      </patternFill>
    </fill>
    <fill>
      <patternFill patternType="lightGray">
        <fgColor theme="0"/>
        <bgColor theme="0" tint="-0.14999847407452621"/>
      </patternFill>
    </fill>
    <fill>
      <patternFill patternType="mediumGray">
        <fgColor theme="0"/>
        <bgColor theme="0" tint="-0.34998626667073579"/>
      </patternFill>
    </fill>
    <fill>
      <patternFill patternType="solid">
        <fgColor theme="0" tint="-0.34998626667073579"/>
        <bgColor indexed="64"/>
      </patternFill>
    </fill>
    <fill>
      <patternFill patternType="mediumGray">
        <fgColor theme="0"/>
        <bgColor theme="2" tint="-0.499984740745262"/>
      </patternFill>
    </fill>
    <fill>
      <patternFill patternType="mediumGray">
        <fgColor theme="0"/>
        <bgColor rgb="FF99CC00"/>
      </patternFill>
    </fill>
    <fill>
      <patternFill patternType="mediumGray">
        <fgColor theme="0"/>
        <bgColor rgb="FFFF00FF"/>
      </patternFill>
    </fill>
    <fill>
      <patternFill patternType="mediumGray">
        <fgColor theme="0"/>
        <bgColor rgb="FF92D050"/>
      </patternFill>
    </fill>
    <fill>
      <patternFill patternType="solid">
        <fgColor rgb="FF92D050"/>
        <bgColor indexed="64"/>
      </patternFill>
    </fill>
    <fill>
      <patternFill patternType="mediumGray">
        <fgColor theme="0"/>
        <bgColor rgb="FFFF0000"/>
      </patternFill>
    </fill>
    <fill>
      <patternFill patternType="solid">
        <fgColor rgb="FFFCECAA"/>
        <bgColor indexed="64"/>
      </patternFill>
    </fill>
    <fill>
      <patternFill patternType="solid">
        <fgColor rgb="FF9AF4D6"/>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92D050"/>
        <bgColor theme="0"/>
      </patternFill>
    </fill>
    <fill>
      <patternFill patternType="mediumGray">
        <fgColor theme="0"/>
        <bgColor rgb="FF0070C0"/>
      </patternFill>
    </fill>
    <fill>
      <patternFill patternType="darkGray">
        <fgColor theme="0"/>
        <bgColor rgb="FF99CC00"/>
      </patternFill>
    </fill>
    <fill>
      <patternFill patternType="solid">
        <fgColor theme="1"/>
        <bgColor theme="0"/>
      </patternFill>
    </fill>
  </fills>
  <borders count="47">
    <border>
      <left/>
      <right/>
      <top/>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style="thick">
        <color theme="0"/>
      </bottom>
      <diagonal/>
    </border>
    <border>
      <left/>
      <right/>
      <top/>
      <bottom style="thick">
        <color theme="0"/>
      </bottom>
      <diagonal/>
    </border>
    <border>
      <left/>
      <right/>
      <top style="thick">
        <color theme="0"/>
      </top>
      <bottom style="thick">
        <color theme="0"/>
      </bottom>
      <diagonal/>
    </border>
    <border>
      <left/>
      <right style="thick">
        <color theme="0"/>
      </right>
      <top/>
      <bottom/>
      <diagonal/>
    </border>
    <border>
      <left style="thick">
        <color theme="0"/>
      </left>
      <right style="thick">
        <color theme="0"/>
      </right>
      <top/>
      <bottom style="thick">
        <color theme="0"/>
      </bottom>
      <diagonal/>
    </border>
    <border>
      <left/>
      <right style="thick">
        <color theme="0"/>
      </right>
      <top style="thick">
        <color theme="0"/>
      </top>
      <bottom style="thick">
        <color theme="0"/>
      </bottom>
      <diagonal/>
    </border>
    <border>
      <left/>
      <right/>
      <top style="medium">
        <color theme="0"/>
      </top>
      <bottom style="medium">
        <color theme="0"/>
      </bottom>
      <diagonal/>
    </border>
    <border>
      <left/>
      <right/>
      <top style="hair">
        <color auto="1"/>
      </top>
      <bottom style="hair">
        <color auto="1"/>
      </bottom>
      <diagonal/>
    </border>
    <border>
      <left/>
      <right/>
      <top style="thick">
        <color theme="0"/>
      </top>
      <bottom/>
      <diagonal/>
    </border>
    <border>
      <left style="thick">
        <color theme="0"/>
      </left>
      <right/>
      <top style="thick">
        <color theme="0"/>
      </top>
      <bottom style="thick">
        <color theme="0"/>
      </bottom>
      <diagonal/>
    </border>
    <border>
      <left style="thick">
        <color theme="0"/>
      </left>
      <right/>
      <top/>
      <bottom/>
      <diagonal/>
    </border>
    <border>
      <left/>
      <right/>
      <top/>
      <bottom style="hair">
        <color indexed="64"/>
      </bottom>
      <diagonal/>
    </border>
    <border>
      <left/>
      <right style="thick">
        <color theme="0"/>
      </right>
      <top style="hair">
        <color indexed="64"/>
      </top>
      <bottom style="hair">
        <color indexed="64"/>
      </bottom>
      <diagonal/>
    </border>
    <border>
      <left/>
      <right/>
      <top style="hair">
        <color auto="1"/>
      </top>
      <bottom/>
      <diagonal/>
    </border>
    <border>
      <left style="thick">
        <color theme="0"/>
      </left>
      <right/>
      <top/>
      <bottom style="thick">
        <color theme="0"/>
      </bottom>
      <diagonal/>
    </border>
    <border>
      <left/>
      <right style="thick">
        <color theme="0"/>
      </right>
      <top/>
      <bottom style="hair">
        <color indexed="64"/>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style="thick">
        <color theme="0"/>
      </left>
      <right style="thick">
        <color theme="0"/>
      </right>
      <top style="thick">
        <color theme="0"/>
      </top>
      <bottom/>
      <diagonal/>
    </border>
    <border>
      <left/>
      <right/>
      <top style="hair">
        <color auto="1"/>
      </top>
      <bottom style="dashed">
        <color auto="1"/>
      </bottom>
      <diagonal/>
    </border>
    <border>
      <left/>
      <right/>
      <top style="dashed">
        <color auto="1"/>
      </top>
      <bottom style="hair">
        <color indexed="64"/>
      </bottom>
      <diagonal/>
    </border>
    <border>
      <left style="thick">
        <color theme="0"/>
      </left>
      <right/>
      <top style="hair">
        <color indexed="64"/>
      </top>
      <bottom style="hair">
        <color indexed="64"/>
      </bottom>
      <diagonal/>
    </border>
    <border>
      <left style="medium">
        <color theme="0"/>
      </left>
      <right/>
      <top style="medium">
        <color theme="0"/>
      </top>
      <bottom style="medium">
        <color theme="0"/>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top style="dotted">
        <color indexed="64"/>
      </top>
      <bottom style="hair">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style="thick">
        <color theme="0"/>
      </left>
      <right/>
      <top style="thick">
        <color theme="0"/>
      </top>
      <bottom/>
      <diagonal/>
    </border>
    <border>
      <left/>
      <right style="thick">
        <color theme="0"/>
      </right>
      <top style="thick">
        <color theme="0"/>
      </top>
      <bottom/>
      <diagonal/>
    </border>
    <border>
      <left style="thick">
        <color theme="0"/>
      </left>
      <right style="thick">
        <color theme="0"/>
      </right>
      <top style="hair">
        <color auto="1"/>
      </top>
      <bottom style="hair">
        <color auto="1"/>
      </bottom>
      <diagonal/>
    </border>
    <border>
      <left/>
      <right style="thick">
        <color theme="0"/>
      </right>
      <top style="hair">
        <color auto="1"/>
      </top>
      <bottom style="dashed">
        <color auto="1"/>
      </bottom>
      <diagonal/>
    </border>
    <border>
      <left/>
      <right style="thick">
        <color theme="0"/>
      </right>
      <top style="hair">
        <color auto="1"/>
      </top>
      <bottom/>
      <diagonal/>
    </border>
    <border>
      <left style="thick">
        <color theme="0"/>
      </left>
      <right style="thick">
        <color theme="0"/>
      </right>
      <top/>
      <bottom style="hair">
        <color indexed="64"/>
      </bottom>
      <diagonal/>
    </border>
    <border>
      <left style="thick">
        <color theme="0"/>
      </left>
      <right/>
      <top/>
      <bottom style="hair">
        <color indexed="64"/>
      </bottom>
      <diagonal/>
    </border>
    <border>
      <left/>
      <right/>
      <top style="thin">
        <color indexed="64"/>
      </top>
      <bottom style="thin">
        <color indexed="64"/>
      </bottom>
      <diagonal/>
    </border>
    <border>
      <left/>
      <right/>
      <top style="hair">
        <color auto="1"/>
      </top>
      <bottom style="dotted">
        <color indexed="64"/>
      </bottom>
      <diagonal/>
    </border>
  </borders>
  <cellStyleXfs count="52">
    <xf numFmtId="0" fontId="0" fillId="0" borderId="0"/>
    <xf numFmtId="9" fontId="3" fillId="0" borderId="0" applyFont="0" applyFill="0" applyBorder="0" applyAlignment="0" applyProtection="0"/>
    <xf numFmtId="0" fontId="6" fillId="2" borderId="1"/>
    <xf numFmtId="0" fontId="29" fillId="9" borderId="0">
      <protection locked="0"/>
    </xf>
    <xf numFmtId="0" fontId="13" fillId="0" borderId="0" applyFill="0" applyBorder="0">
      <alignment horizontal="left" vertical="center"/>
    </xf>
    <xf numFmtId="166" fontId="14" fillId="0" borderId="0" applyFill="0" applyBorder="0">
      <alignment horizontal="left" vertical="center" wrapText="1"/>
    </xf>
    <xf numFmtId="0" fontId="11" fillId="9" borderId="2">
      <alignment horizontal="left" vertical="center" wrapText="1" indent="1"/>
      <protection locked="0"/>
    </xf>
    <xf numFmtId="0" fontId="12" fillId="9" borderId="2">
      <protection locked="0"/>
    </xf>
    <xf numFmtId="0" fontId="5" fillId="4" borderId="4" applyFill="0">
      <alignment horizontal="left" vertical="center"/>
    </xf>
    <xf numFmtId="0" fontId="8" fillId="4" borderId="4">
      <alignment horizontal="left" vertical="center"/>
    </xf>
    <xf numFmtId="0" fontId="13" fillId="2" borderId="6">
      <alignment horizontal="left" vertical="top" wrapText="1" indent="1"/>
    </xf>
    <xf numFmtId="0" fontId="14" fillId="2" borderId="2">
      <alignment horizontal="left" vertical="top" wrapText="1" indent="1"/>
    </xf>
    <xf numFmtId="0" fontId="18" fillId="0" borderId="0" applyNumberFormat="0" applyFill="0" applyBorder="0" applyProtection="0">
      <alignment horizontal="left" vertical="top"/>
    </xf>
    <xf numFmtId="0" fontId="32" fillId="0" borderId="0">
      <alignment vertical="top"/>
    </xf>
    <xf numFmtId="0" fontId="15" fillId="6" borderId="24" applyFill="0">
      <alignment horizontal="left" vertical="center"/>
    </xf>
    <xf numFmtId="0" fontId="14" fillId="0" borderId="27" applyNumberFormat="0">
      <alignment horizontal="left" vertical="center"/>
    </xf>
    <xf numFmtId="0" fontId="14" fillId="9" borderId="0" applyBorder="0">
      <alignment horizontal="left" vertical="center" wrapText="1"/>
      <protection locked="0"/>
    </xf>
    <xf numFmtId="0" fontId="5" fillId="4" borderId="4" applyFill="0">
      <alignment vertical="center"/>
    </xf>
    <xf numFmtId="0" fontId="13" fillId="0" borderId="0" applyNumberFormat="0" applyFill="0" applyBorder="0">
      <alignment horizontal="left" vertical="center" wrapText="1"/>
    </xf>
    <xf numFmtId="0" fontId="19" fillId="0" borderId="0">
      <alignment horizontal="left" vertical="center" wrapText="1"/>
    </xf>
    <xf numFmtId="0" fontId="22" fillId="0" borderId="0" applyNumberFormat="0" applyFill="0" applyBorder="0" applyAlignment="0" applyProtection="0"/>
    <xf numFmtId="0" fontId="15" fillId="0" borderId="24" applyNumberFormat="0">
      <alignment horizontal="left" vertical="center"/>
    </xf>
    <xf numFmtId="166" fontId="14" fillId="0" borderId="13">
      <alignment horizontal="left" vertical="center" wrapText="1"/>
    </xf>
    <xf numFmtId="0" fontId="62" fillId="0" borderId="16" applyFill="0" applyBorder="0">
      <alignment horizontal="left" vertical="center" wrapText="1"/>
    </xf>
    <xf numFmtId="0" fontId="28" fillId="0" borderId="13" applyBorder="0">
      <protection locked="0"/>
    </xf>
    <xf numFmtId="174" fontId="14" fillId="9" borderId="13" applyBorder="0">
      <alignment horizontal="left" vertical="center"/>
      <protection locked="0"/>
    </xf>
    <xf numFmtId="0" fontId="44" fillId="56" borderId="4" applyFill="0">
      <alignment horizontal="left" vertical="center"/>
      <protection locked="0"/>
    </xf>
    <xf numFmtId="166" fontId="14" fillId="0" borderId="13">
      <alignment horizontal="left" vertical="center" wrapText="1"/>
    </xf>
    <xf numFmtId="166" fontId="14" fillId="0" borderId="0" applyBorder="0">
      <alignment horizontal="left" vertical="center" wrapText="1"/>
    </xf>
    <xf numFmtId="0" fontId="14" fillId="9" borderId="9">
      <alignment horizontal="left" vertical="top" wrapText="1"/>
    </xf>
    <xf numFmtId="0" fontId="12" fillId="3" borderId="0"/>
    <xf numFmtId="0" fontId="15" fillId="0" borderId="29">
      <alignment horizontal="left" vertical="top"/>
    </xf>
    <xf numFmtId="0" fontId="20" fillId="10" borderId="0" applyBorder="0" applyAlignment="0">
      <alignment vertical="top"/>
      <protection locked="0"/>
    </xf>
    <xf numFmtId="0" fontId="15" fillId="6" borderId="8">
      <alignment horizontal="left" vertical="center"/>
    </xf>
    <xf numFmtId="0" fontId="13" fillId="0" borderId="0" applyNumberFormat="0" applyFill="0" applyBorder="0">
      <alignment horizontal="left" vertical="center" wrapText="1" indent="1"/>
    </xf>
    <xf numFmtId="0" fontId="12" fillId="9" borderId="9">
      <protection locked="0"/>
    </xf>
    <xf numFmtId="0" fontId="14" fillId="0" borderId="13" applyNumberFormat="0">
      <alignment horizontal="left" vertical="center" wrapText="1"/>
    </xf>
    <xf numFmtId="0" fontId="12" fillId="3" borderId="2"/>
    <xf numFmtId="0" fontId="11" fillId="3" borderId="2">
      <alignment horizontal="left" vertical="top" wrapText="1" indent="1"/>
      <protection locked="0"/>
    </xf>
    <xf numFmtId="0" fontId="13" fillId="0" borderId="9" applyFill="0">
      <alignment horizontal="left" vertical="center"/>
    </xf>
    <xf numFmtId="0" fontId="13" fillId="0" borderId="0" applyBorder="0">
      <alignment horizontal="left" vertical="center"/>
    </xf>
    <xf numFmtId="0" fontId="15" fillId="22" borderId="21">
      <alignment horizontal="left" vertical="center"/>
    </xf>
    <xf numFmtId="0" fontId="6" fillId="0" borderId="0" applyBorder="0">
      <alignment horizontal="left" vertical="center" wrapText="1"/>
    </xf>
    <xf numFmtId="0" fontId="13" fillId="0" borderId="35" applyNumberFormat="0">
      <alignment horizontal="left" vertical="center"/>
    </xf>
    <xf numFmtId="0" fontId="15" fillId="0" borderId="21">
      <alignment horizontal="left" vertical="center"/>
    </xf>
    <xf numFmtId="175" fontId="14" fillId="0" borderId="13" applyFont="0" applyFill="0" applyBorder="0" applyAlignment="0">
      <alignment horizontal="left" vertical="center"/>
    </xf>
    <xf numFmtId="0" fontId="50" fillId="4" borderId="2" applyNumberFormat="0" applyFill="0">
      <alignment horizontal="left" vertical="center" indent="1"/>
    </xf>
    <xf numFmtId="0" fontId="37" fillId="27" borderId="4">
      <alignment horizontal="left" vertical="center"/>
    </xf>
    <xf numFmtId="0" fontId="55" fillId="51" borderId="4">
      <alignment horizontal="left" vertical="center"/>
    </xf>
    <xf numFmtId="0" fontId="15" fillId="6" borderId="21" applyFill="0">
      <alignment horizontal="left" vertical="center"/>
    </xf>
    <xf numFmtId="0" fontId="7" fillId="0" borderId="0">
      <alignment vertical="top"/>
    </xf>
    <xf numFmtId="0" fontId="11" fillId="0" borderId="23" applyNumberFormat="0">
      <alignment horizontal="left" vertical="center"/>
    </xf>
  </cellStyleXfs>
  <cellXfs count="771">
    <xf numFmtId="0" fontId="0" fillId="0" borderId="0" xfId="0"/>
    <xf numFmtId="0" fontId="5" fillId="24" borderId="4" xfId="17" applyFill="1">
      <alignment vertical="center"/>
    </xf>
    <xf numFmtId="0" fontId="5" fillId="4" borderId="4" xfId="17" applyFill="1">
      <alignment vertical="center"/>
    </xf>
    <xf numFmtId="0" fontId="9" fillId="0" borderId="0" xfId="0" applyFont="1"/>
    <xf numFmtId="0" fontId="6" fillId="0" borderId="0" xfId="0" applyFont="1" applyAlignment="1">
      <alignment vertical="top"/>
    </xf>
    <xf numFmtId="166" fontId="14" fillId="0" borderId="0" xfId="5" applyBorder="1">
      <alignment horizontal="left" vertical="center" wrapText="1"/>
    </xf>
    <xf numFmtId="0" fontId="13" fillId="0" borderId="0" xfId="4" applyBorder="1">
      <alignment horizontal="left" vertical="center"/>
    </xf>
    <xf numFmtId="0" fontId="11" fillId="0" borderId="0" xfId="4" applyFont="1">
      <alignment horizontal="left" vertical="center"/>
    </xf>
    <xf numFmtId="0" fontId="5" fillId="4" borderId="4" xfId="8">
      <alignment horizontal="left" vertical="center"/>
    </xf>
    <xf numFmtId="0" fontId="4" fillId="0" borderId="0" xfId="0" applyFont="1" applyAlignment="1">
      <alignment horizontal="left"/>
    </xf>
    <xf numFmtId="0" fontId="4" fillId="0" borderId="0" xfId="0" applyFont="1"/>
    <xf numFmtId="16" fontId="0" fillId="0" borderId="0" xfId="0" applyNumberFormat="1"/>
    <xf numFmtId="0" fontId="11" fillId="0" borderId="0" xfId="4" applyFont="1" applyFill="1" applyBorder="1">
      <alignment horizontal="left" vertical="center"/>
    </xf>
    <xf numFmtId="0" fontId="4" fillId="0" borderId="0" xfId="0" applyFont="1" applyAlignment="1">
      <alignment wrapText="1"/>
    </xf>
    <xf numFmtId="14" fontId="11" fillId="9" borderId="2" xfId="6" applyNumberFormat="1">
      <alignment horizontal="left" vertical="center" wrapText="1" indent="1"/>
      <protection locked="0"/>
    </xf>
    <xf numFmtId="0" fontId="11" fillId="9" borderId="7" xfId="6" applyBorder="1">
      <alignment horizontal="left" vertical="center" wrapText="1" indent="1"/>
      <protection locked="0"/>
    </xf>
    <xf numFmtId="14" fontId="11" fillId="9" borderId="7" xfId="6" applyNumberFormat="1" applyBorder="1">
      <alignment horizontal="left" vertical="center" wrapText="1" indent="1"/>
      <protection locked="0"/>
    </xf>
    <xf numFmtId="0" fontId="32" fillId="0" borderId="0" xfId="13">
      <alignment vertical="top"/>
    </xf>
    <xf numFmtId="0" fontId="11" fillId="9" borderId="2" xfId="6">
      <alignment horizontal="left" vertical="center" wrapText="1" indent="1"/>
      <protection locked="0"/>
    </xf>
    <xf numFmtId="0" fontId="6" fillId="0" borderId="9" xfId="0" applyFont="1" applyBorder="1" applyAlignment="1">
      <alignment vertical="top"/>
    </xf>
    <xf numFmtId="0" fontId="6" fillId="0" borderId="13" xfId="0" applyFont="1" applyBorder="1" applyAlignment="1">
      <alignment vertical="center"/>
    </xf>
    <xf numFmtId="0" fontId="6" fillId="0" borderId="9" xfId="0" applyFont="1" applyBorder="1" applyAlignment="1">
      <alignment vertical="center"/>
    </xf>
    <xf numFmtId="166" fontId="14" fillId="0" borderId="13" xfId="5" applyFill="1" applyBorder="1">
      <alignment horizontal="left" vertical="center" wrapText="1"/>
    </xf>
    <xf numFmtId="0" fontId="13" fillId="0" borderId="9" xfId="4" applyBorder="1" applyAlignment="1">
      <alignment vertical="center"/>
    </xf>
    <xf numFmtId="166" fontId="14" fillId="0" borderId="14" xfId="5" applyFill="1" applyBorder="1">
      <alignment horizontal="left" vertical="center" wrapText="1"/>
    </xf>
    <xf numFmtId="14" fontId="14" fillId="0" borderId="0" xfId="5" applyNumberFormat="1" applyFill="1" applyBorder="1">
      <alignment horizontal="left" vertical="center" wrapText="1"/>
    </xf>
    <xf numFmtId="0" fontId="13" fillId="0" borderId="0" xfId="4">
      <alignment horizontal="left" vertical="center"/>
    </xf>
    <xf numFmtId="0" fontId="13" fillId="0" borderId="13" xfId="4" applyBorder="1">
      <alignment horizontal="left" vertical="center"/>
    </xf>
    <xf numFmtId="0" fontId="13" fillId="0" borderId="9" xfId="4" applyFill="1" applyBorder="1" applyAlignment="1">
      <alignment horizontal="left" vertical="center" wrapText="1" indent="1"/>
    </xf>
    <xf numFmtId="0" fontId="10" fillId="6" borderId="0" xfId="0" applyFont="1" applyFill="1" applyAlignment="1">
      <alignment vertical="top"/>
    </xf>
    <xf numFmtId="0" fontId="7" fillId="6" borderId="0" xfId="0" applyFont="1" applyFill="1" applyAlignment="1">
      <alignment vertical="top"/>
    </xf>
    <xf numFmtId="0" fontId="7" fillId="0" borderId="0" xfId="0" applyFont="1" applyAlignment="1">
      <alignment vertical="top"/>
    </xf>
    <xf numFmtId="0" fontId="16" fillId="0" borderId="0" xfId="0" applyFont="1"/>
    <xf numFmtId="0" fontId="13" fillId="0" borderId="0" xfId="4" applyFill="1" applyBorder="1" applyAlignment="1">
      <alignment horizontal="left" vertical="center" wrapText="1" indent="1"/>
    </xf>
    <xf numFmtId="166" fontId="14" fillId="0" borderId="13" xfId="5" applyFill="1" applyBorder="1" applyAlignment="1">
      <alignment horizontal="left" vertical="center" wrapText="1" indent="1"/>
    </xf>
    <xf numFmtId="0" fontId="18" fillId="0" borderId="0" xfId="12">
      <alignment horizontal="left" vertical="top"/>
    </xf>
    <xf numFmtId="0" fontId="6" fillId="0" borderId="13" xfId="0" applyFont="1" applyBorder="1" applyAlignment="1">
      <alignment vertical="top"/>
    </xf>
    <xf numFmtId="14" fontId="14" fillId="0" borderId="9" xfId="5" applyNumberFormat="1" applyFill="1" applyBorder="1">
      <alignment horizontal="left" vertical="center" wrapText="1"/>
    </xf>
    <xf numFmtId="166" fontId="14" fillId="0" borderId="9" xfId="5" applyBorder="1">
      <alignment horizontal="left" vertical="center" wrapText="1"/>
    </xf>
    <xf numFmtId="0" fontId="13" fillId="0" borderId="0" xfId="4" applyFill="1" applyBorder="1" applyAlignment="1">
      <alignment vertical="center"/>
    </xf>
    <xf numFmtId="0" fontId="5" fillId="4" borderId="4" xfId="8" applyAlignment="1">
      <alignment vertical="center"/>
    </xf>
    <xf numFmtId="166" fontId="14" fillId="0" borderId="0" xfId="5" applyFill="1" applyBorder="1">
      <alignment horizontal="left" vertical="center" wrapText="1"/>
    </xf>
    <xf numFmtId="0" fontId="18" fillId="0" borderId="0" xfId="12" applyBorder="1">
      <alignment horizontal="left" vertical="top"/>
    </xf>
    <xf numFmtId="166" fontId="14" fillId="0" borderId="13" xfId="5" applyFill="1" applyBorder="1" applyAlignment="1">
      <alignment vertical="center" wrapText="1"/>
    </xf>
    <xf numFmtId="166" fontId="14" fillId="0" borderId="0" xfId="5" applyFill="1" applyBorder="1" applyAlignment="1">
      <alignment horizontal="left" vertical="center" indent="1"/>
    </xf>
    <xf numFmtId="166" fontId="14" fillId="0" borderId="0" xfId="5" applyFill="1" applyBorder="1" applyAlignment="1">
      <alignment vertical="top" wrapText="1"/>
    </xf>
    <xf numFmtId="0" fontId="13" fillId="0" borderId="13" xfId="4" applyFill="1" applyBorder="1" applyAlignment="1">
      <alignment horizontal="left" vertical="center" wrapText="1"/>
    </xf>
    <xf numFmtId="0" fontId="13" fillId="0" borderId="13" xfId="4" applyFill="1" applyBorder="1" applyAlignment="1">
      <alignment vertical="center" wrapText="1"/>
    </xf>
    <xf numFmtId="166" fontId="14" fillId="0" borderId="15" xfId="5" applyFill="1" applyBorder="1">
      <alignment horizontal="left" vertical="center" wrapText="1"/>
    </xf>
    <xf numFmtId="0" fontId="13" fillId="0" borderId="0" xfId="4" applyFill="1" applyBorder="1" applyAlignment="1">
      <alignment vertical="top" wrapText="1"/>
    </xf>
    <xf numFmtId="0" fontId="13" fillId="0" borderId="12" xfId="4" applyBorder="1" applyAlignment="1">
      <alignment vertical="center"/>
    </xf>
    <xf numFmtId="0" fontId="13" fillId="0" borderId="0" xfId="4" applyBorder="1" applyAlignment="1">
      <alignment vertical="center"/>
    </xf>
    <xf numFmtId="0" fontId="5" fillId="4" borderId="3" xfId="8" applyBorder="1" applyAlignment="1">
      <alignment vertical="center"/>
    </xf>
    <xf numFmtId="0" fontId="13" fillId="0" borderId="0" xfId="4" applyBorder="1" applyAlignment="1">
      <alignment vertical="center" wrapText="1"/>
    </xf>
    <xf numFmtId="0" fontId="21" fillId="0" borderId="0" xfId="0" applyFont="1"/>
    <xf numFmtId="0" fontId="22" fillId="0" borderId="0" xfId="4" applyFont="1">
      <alignment horizontal="left" vertical="center"/>
    </xf>
    <xf numFmtId="0" fontId="23" fillId="0" borderId="0" xfId="4" applyFont="1" applyFill="1" applyBorder="1" applyAlignment="1">
      <alignment vertical="top" wrapText="1"/>
    </xf>
    <xf numFmtId="0" fontId="23" fillId="0" borderId="0" xfId="4" applyFont="1">
      <alignment horizontal="left" vertical="center"/>
    </xf>
    <xf numFmtId="0" fontId="23" fillId="0" borderId="0" xfId="4" applyFont="1" applyAlignment="1">
      <alignment vertical="center"/>
    </xf>
    <xf numFmtId="0" fontId="23" fillId="0" borderId="0" xfId="4" applyFont="1" applyAlignment="1">
      <alignment vertical="center" wrapText="1"/>
    </xf>
    <xf numFmtId="0" fontId="23" fillId="0" borderId="0" xfId="4" applyFont="1" applyBorder="1" applyAlignment="1">
      <alignment vertical="center"/>
    </xf>
    <xf numFmtId="166" fontId="14" fillId="0" borderId="9" xfId="5" applyFill="1" applyBorder="1" applyAlignment="1">
      <alignment horizontal="left" vertical="center" wrapText="1" indent="1"/>
    </xf>
    <xf numFmtId="0" fontId="0" fillId="0" borderId="13" xfId="0" applyBorder="1"/>
    <xf numFmtId="0" fontId="13" fillId="0" borderId="9" xfId="4" applyBorder="1">
      <alignment horizontal="left" vertical="center"/>
    </xf>
    <xf numFmtId="0" fontId="13" fillId="0" borderId="13" xfId="4" applyFill="1" applyBorder="1">
      <alignment horizontal="left" vertical="center"/>
    </xf>
    <xf numFmtId="0" fontId="18" fillId="0" borderId="0" xfId="12" applyFill="1" applyBorder="1" applyAlignment="1">
      <alignment vertical="top"/>
    </xf>
    <xf numFmtId="0" fontId="18" fillId="0" borderId="13" xfId="12" applyBorder="1" applyAlignment="1">
      <alignment horizontal="left" vertical="top" wrapText="1" indent="1"/>
    </xf>
    <xf numFmtId="0" fontId="13" fillId="0" borderId="15" xfId="4" applyBorder="1" applyAlignment="1">
      <alignment vertical="center" wrapText="1"/>
    </xf>
    <xf numFmtId="0" fontId="10" fillId="0" borderId="0" xfId="0" applyFont="1" applyAlignment="1">
      <alignment vertical="top"/>
    </xf>
    <xf numFmtId="166" fontId="14" fillId="0" borderId="0" xfId="5" applyAlignment="1">
      <alignment horizontal="left" vertical="top" wrapText="1" indent="1"/>
    </xf>
    <xf numFmtId="14" fontId="14" fillId="0" borderId="0" xfId="5" applyNumberFormat="1" applyFill="1" applyBorder="1" applyAlignment="1">
      <alignment horizontal="left" vertical="center" indent="1"/>
    </xf>
    <xf numFmtId="0" fontId="15" fillId="0" borderId="24" xfId="21">
      <alignment horizontal="left" vertical="center"/>
    </xf>
    <xf numFmtId="0" fontId="13" fillId="0" borderId="9" xfId="4" applyFill="1" applyBorder="1">
      <alignment horizontal="left" vertical="center"/>
    </xf>
    <xf numFmtId="0" fontId="13" fillId="0" borderId="0" xfId="4" applyFill="1" applyBorder="1">
      <alignment horizontal="left" vertical="center"/>
    </xf>
    <xf numFmtId="0" fontId="8" fillId="0" borderId="0" xfId="0" applyFont="1" applyAlignment="1">
      <alignment horizontal="center" textRotation="90"/>
    </xf>
    <xf numFmtId="0" fontId="5" fillId="0" borderId="0" xfId="0" applyFont="1" applyAlignment="1">
      <alignment horizontal="right" indent="1"/>
    </xf>
    <xf numFmtId="0" fontId="5" fillId="0" borderId="0" xfId="0" applyFont="1" applyAlignment="1">
      <alignment horizontal="left" indent="1"/>
    </xf>
    <xf numFmtId="0" fontId="25" fillId="0" borderId="0" xfId="0" applyFont="1" applyAlignment="1">
      <alignment horizontal="left" indent="1"/>
    </xf>
    <xf numFmtId="0" fontId="26" fillId="9" borderId="11" xfId="7" applyFont="1" applyBorder="1">
      <protection locked="0"/>
    </xf>
    <xf numFmtId="0" fontId="24" fillId="0" borderId="0" xfId="0" applyFont="1"/>
    <xf numFmtId="0" fontId="26" fillId="9" borderId="2" xfId="7" applyFont="1">
      <protection locked="0"/>
    </xf>
    <xf numFmtId="0" fontId="6" fillId="0" borderId="15" xfId="0" applyFont="1" applyBorder="1" applyAlignment="1">
      <alignment vertical="top"/>
    </xf>
    <xf numFmtId="166" fontId="14" fillId="0" borderId="13" xfId="22" applyAlignment="1">
      <alignment horizontal="left" vertical="center"/>
    </xf>
    <xf numFmtId="0" fontId="15" fillId="0" borderId="13" xfId="21" applyBorder="1" applyAlignment="1">
      <alignment horizontal="left" vertical="top"/>
    </xf>
    <xf numFmtId="166" fontId="14" fillId="0" borderId="15" xfId="22" applyBorder="1">
      <alignment horizontal="left" vertical="center" wrapText="1"/>
    </xf>
    <xf numFmtId="0" fontId="15" fillId="0" borderId="0" xfId="21" applyBorder="1" applyAlignment="1">
      <alignment horizontal="left"/>
    </xf>
    <xf numFmtId="166" fontId="14" fillId="0" borderId="0" xfId="5" applyFill="1" applyBorder="1" applyAlignment="1">
      <alignment horizontal="left" vertical="center"/>
    </xf>
    <xf numFmtId="166" fontId="14" fillId="0" borderId="0" xfId="5" applyBorder="1" applyAlignment="1">
      <alignment horizontal="left" vertical="center"/>
    </xf>
    <xf numFmtId="0" fontId="13" fillId="0" borderId="13" xfId="4" applyBorder="1" applyAlignment="1">
      <alignment vertical="center"/>
    </xf>
    <xf numFmtId="0" fontId="13" fillId="0" borderId="24" xfId="4" applyBorder="1" applyAlignment="1">
      <alignment vertical="top"/>
    </xf>
    <xf numFmtId="0" fontId="13" fillId="0" borderId="24" xfId="4" applyBorder="1" applyAlignment="1">
      <alignment vertical="top" wrapText="1"/>
    </xf>
    <xf numFmtId="0" fontId="13" fillId="0" borderId="9" xfId="4" applyFill="1" applyBorder="1" applyAlignment="1">
      <alignment vertical="center"/>
    </xf>
    <xf numFmtId="0" fontId="13" fillId="0" borderId="15" xfId="4" applyBorder="1" applyAlignment="1">
      <alignment vertical="center"/>
    </xf>
    <xf numFmtId="0" fontId="13" fillId="0" borderId="15" xfId="4" applyFill="1" applyBorder="1">
      <alignment horizontal="left" vertical="center"/>
    </xf>
    <xf numFmtId="166" fontId="17" fillId="0" borderId="21" xfId="5" applyFont="1" applyBorder="1" applyAlignment="1">
      <alignment horizontal="left" vertical="top" wrapText="1" indent="1"/>
    </xf>
    <xf numFmtId="0" fontId="13" fillId="0" borderId="9" xfId="4" applyFill="1" applyBorder="1" applyAlignment="1">
      <alignment horizontal="left" vertical="center" wrapText="1"/>
    </xf>
    <xf numFmtId="166" fontId="14" fillId="0" borderId="13" xfId="22">
      <alignment horizontal="left" vertical="center" wrapText="1"/>
    </xf>
    <xf numFmtId="166" fontId="14" fillId="0" borderId="13" xfId="5" applyFill="1" applyBorder="1" applyAlignment="1">
      <alignment horizontal="left" vertical="center"/>
    </xf>
    <xf numFmtId="164" fontId="14" fillId="0" borderId="13" xfId="5" applyNumberFormat="1" applyFill="1" applyBorder="1" applyAlignment="1">
      <alignment horizontal="left" vertical="center"/>
    </xf>
    <xf numFmtId="0" fontId="10" fillId="8" borderId="0" xfId="0" applyFont="1" applyFill="1" applyAlignment="1">
      <alignment vertical="top"/>
    </xf>
    <xf numFmtId="0" fontId="7" fillId="8" borderId="0" xfId="0" applyFont="1" applyFill="1" applyAlignment="1">
      <alignment vertical="top"/>
    </xf>
    <xf numFmtId="0" fontId="13" fillId="0" borderId="13" xfId="4" applyFill="1" applyBorder="1" applyAlignment="1">
      <alignment horizontal="left" vertical="top" wrapText="1"/>
    </xf>
    <xf numFmtId="0" fontId="13" fillId="0" borderId="9" xfId="4" applyFill="1" applyBorder="1" applyAlignment="1">
      <alignment vertical="center" wrapText="1"/>
    </xf>
    <xf numFmtId="0" fontId="13" fillId="0" borderId="0" xfId="4" applyFill="1" applyBorder="1" applyAlignment="1">
      <alignment vertical="center" wrapText="1"/>
    </xf>
    <xf numFmtId="0" fontId="13" fillId="0" borderId="15" xfId="4" applyFill="1" applyBorder="1" applyAlignment="1">
      <alignment vertical="center" wrapText="1"/>
    </xf>
    <xf numFmtId="166" fontId="14" fillId="0" borderId="15" xfId="5" applyFill="1" applyBorder="1" applyAlignment="1">
      <alignment horizontal="left" vertical="center"/>
    </xf>
    <xf numFmtId="0" fontId="13" fillId="0" borderId="9" xfId="4" applyBorder="1" applyAlignment="1">
      <alignment horizontal="left" vertical="center" wrapText="1"/>
    </xf>
    <xf numFmtId="0" fontId="6" fillId="0" borderId="23" xfId="0" applyFont="1" applyBorder="1" applyAlignment="1">
      <alignment vertical="top"/>
    </xf>
    <xf numFmtId="166" fontId="14" fillId="0" borderId="13" xfId="5" applyBorder="1" applyAlignment="1">
      <alignment horizontal="left" vertical="center"/>
    </xf>
    <xf numFmtId="0" fontId="14" fillId="9" borderId="13" xfId="16" applyBorder="1">
      <alignment horizontal="left" vertical="center" wrapText="1"/>
      <protection locked="0"/>
    </xf>
    <xf numFmtId="0" fontId="18" fillId="0" borderId="13" xfId="12" applyBorder="1">
      <alignment horizontal="left" vertical="top"/>
    </xf>
    <xf numFmtId="0" fontId="13" fillId="0" borderId="15" xfId="4" applyFill="1" applyBorder="1" applyAlignment="1">
      <alignment horizontal="right" vertical="top" wrapText="1" indent="1"/>
    </xf>
    <xf numFmtId="0" fontId="13" fillId="0" borderId="13" xfId="4" applyFill="1" applyBorder="1" applyAlignment="1">
      <alignment horizontal="right" vertical="top" wrapText="1" indent="1"/>
    </xf>
    <xf numFmtId="0" fontId="18" fillId="0" borderId="13" xfId="12" applyFill="1" applyBorder="1" applyAlignment="1">
      <alignment vertical="top"/>
    </xf>
    <xf numFmtId="0" fontId="8" fillId="4" borderId="4" xfId="9">
      <alignment horizontal="left" vertical="center"/>
    </xf>
    <xf numFmtId="0" fontId="18" fillId="0" borderId="0" xfId="12" applyFill="1" applyBorder="1">
      <alignment horizontal="left" vertical="top"/>
    </xf>
    <xf numFmtId="0" fontId="18" fillId="0" borderId="10" xfId="12" applyFill="1" applyBorder="1" applyAlignment="1">
      <alignment vertical="top"/>
    </xf>
    <xf numFmtId="0" fontId="13" fillId="0" borderId="0" xfId="4" applyFill="1" applyBorder="1" applyAlignment="1">
      <alignment horizontal="left" vertical="top"/>
    </xf>
    <xf numFmtId="0" fontId="13" fillId="0" borderId="0" xfId="4" applyBorder="1" applyAlignment="1">
      <alignment horizontal="left" vertical="top" wrapText="1"/>
    </xf>
    <xf numFmtId="0" fontId="13" fillId="0" borderId="0" xfId="4" applyAlignment="1">
      <alignment horizontal="left" vertical="top" wrapText="1"/>
    </xf>
    <xf numFmtId="0" fontId="13" fillId="0" borderId="0" xfId="4" applyAlignment="1">
      <alignment vertical="top" wrapText="1"/>
    </xf>
    <xf numFmtId="0" fontId="13" fillId="0" borderId="0" xfId="4" applyFill="1" applyBorder="1" applyAlignment="1">
      <alignment horizontal="left" vertical="top" wrapText="1"/>
    </xf>
    <xf numFmtId="0" fontId="13" fillId="0" borderId="0" xfId="4" applyBorder="1" applyAlignment="1">
      <alignment vertical="top" wrapText="1"/>
    </xf>
    <xf numFmtId="0" fontId="13" fillId="0" borderId="0" xfId="4" applyBorder="1" applyAlignment="1">
      <alignment vertical="top"/>
    </xf>
    <xf numFmtId="0" fontId="0" fillId="0" borderId="0" xfId="0" applyAlignment="1">
      <alignment vertical="top"/>
    </xf>
    <xf numFmtId="166" fontId="14" fillId="0" borderId="13" xfId="5" applyBorder="1">
      <alignment horizontal="left" vertical="center" wrapText="1"/>
    </xf>
    <xf numFmtId="0" fontId="12" fillId="9" borderId="2" xfId="7">
      <protection locked="0"/>
    </xf>
    <xf numFmtId="0" fontId="14" fillId="9" borderId="9" xfId="16" applyBorder="1">
      <alignment horizontal="left" vertical="center" wrapText="1"/>
      <protection locked="0"/>
    </xf>
    <xf numFmtId="0" fontId="15" fillId="0" borderId="23" xfId="21" applyBorder="1" applyAlignment="1">
      <alignment horizontal="left"/>
    </xf>
    <xf numFmtId="0" fontId="15" fillId="0" borderId="23" xfId="21" applyBorder="1" applyAlignment="1">
      <alignment horizontal="left" wrapText="1"/>
    </xf>
    <xf numFmtId="0" fontId="13" fillId="0" borderId="13" xfId="4" applyFill="1" applyBorder="1" applyAlignment="1">
      <alignment horizontal="left" vertical="top"/>
    </xf>
    <xf numFmtId="0" fontId="13" fillId="0" borderId="9" xfId="4" applyFill="1" applyBorder="1" applyAlignment="1">
      <alignment horizontal="left" vertical="top"/>
    </xf>
    <xf numFmtId="14" fontId="14" fillId="0" borderId="9" xfId="5" applyNumberFormat="1" applyFill="1" applyBorder="1" applyAlignment="1">
      <alignment horizontal="left" vertical="center"/>
    </xf>
    <xf numFmtId="0" fontId="18" fillId="0" borderId="23" xfId="12" applyBorder="1">
      <alignment horizontal="left" vertical="top"/>
    </xf>
    <xf numFmtId="0" fontId="13" fillId="0" borderId="0" xfId="18" applyFill="1" applyBorder="1">
      <alignment horizontal="left" vertical="center" wrapText="1"/>
    </xf>
    <xf numFmtId="0" fontId="29" fillId="9" borderId="0" xfId="3">
      <protection locked="0"/>
    </xf>
    <xf numFmtId="0" fontId="15" fillId="0" borderId="0" xfId="21" applyBorder="1" applyAlignment="1">
      <alignment horizontal="left" wrapText="1"/>
    </xf>
    <xf numFmtId="0" fontId="14" fillId="9" borderId="9" xfId="16" applyBorder="1" applyAlignment="1">
      <alignment vertical="center" wrapText="1"/>
      <protection locked="0"/>
    </xf>
    <xf numFmtId="0" fontId="13" fillId="0" borderId="13" xfId="4" applyBorder="1" applyAlignment="1">
      <alignment vertical="top" wrapText="1"/>
    </xf>
    <xf numFmtId="0" fontId="13" fillId="0" borderId="17" xfId="4" applyBorder="1" applyAlignment="1">
      <alignment vertical="top"/>
    </xf>
    <xf numFmtId="0" fontId="13" fillId="0" borderId="13" xfId="4" applyBorder="1" applyAlignment="1">
      <alignment vertical="top"/>
    </xf>
    <xf numFmtId="0" fontId="0" fillId="0" borderId="23" xfId="0" applyBorder="1"/>
    <xf numFmtId="0" fontId="23" fillId="0" borderId="9" xfId="4" applyFont="1" applyBorder="1" applyAlignment="1">
      <alignment vertical="center"/>
    </xf>
    <xf numFmtId="166" fontId="17" fillId="0" borderId="0" xfId="5" applyFont="1" applyBorder="1" applyAlignment="1">
      <alignment horizontal="left" vertical="top" wrapText="1" indent="1"/>
    </xf>
    <xf numFmtId="0" fontId="18" fillId="0" borderId="15" xfId="12" applyBorder="1" applyAlignment="1">
      <alignment horizontal="left" vertical="top" wrapText="1"/>
    </xf>
    <xf numFmtId="0" fontId="8" fillId="4" borderId="0" xfId="9" applyBorder="1" applyAlignment="1">
      <alignment vertical="center"/>
    </xf>
    <xf numFmtId="0" fontId="2" fillId="0" borderId="0" xfId="18" applyFont="1" applyBorder="1" applyAlignment="1">
      <alignment vertical="center" wrapText="1"/>
    </xf>
    <xf numFmtId="0" fontId="5" fillId="4" borderId="0" xfId="8" applyBorder="1" applyAlignment="1">
      <alignment vertical="center"/>
    </xf>
    <xf numFmtId="0" fontId="18" fillId="0" borderId="10" xfId="12" applyBorder="1" applyAlignment="1">
      <alignment vertical="top"/>
    </xf>
    <xf numFmtId="0" fontId="15" fillId="7" borderId="24" xfId="14" applyFill="1" applyAlignment="1">
      <alignment vertical="center"/>
    </xf>
    <xf numFmtId="14" fontId="14" fillId="0" borderId="13" xfId="22" applyNumberFormat="1">
      <alignment horizontal="left" vertical="center" wrapText="1"/>
    </xf>
    <xf numFmtId="41" fontId="11" fillId="9" borderId="2" xfId="6" applyNumberFormat="1">
      <alignment horizontal="left" vertical="center" wrapText="1" indent="1"/>
      <protection locked="0"/>
    </xf>
    <xf numFmtId="49" fontId="14" fillId="0" borderId="13" xfId="5" applyNumberFormat="1" applyBorder="1" applyAlignment="1">
      <alignment horizontal="left" vertical="center"/>
    </xf>
    <xf numFmtId="0" fontId="0" fillId="0" borderId="10" xfId="0" applyBorder="1"/>
    <xf numFmtId="0" fontId="18" fillId="0" borderId="10" xfId="12" applyBorder="1">
      <alignment horizontal="left" vertical="top"/>
    </xf>
    <xf numFmtId="0" fontId="13" fillId="0" borderId="9" xfId="4" applyFill="1" applyBorder="1" applyAlignment="1" applyProtection="1">
      <alignment horizontal="left"/>
      <protection locked="0"/>
    </xf>
    <xf numFmtId="0" fontId="13" fillId="0" borderId="13" xfId="4" applyFill="1" applyBorder="1" applyAlignment="1" applyProtection="1">
      <alignment horizontal="left" indent="1"/>
      <protection locked="0"/>
    </xf>
    <xf numFmtId="0" fontId="13" fillId="0" borderId="9" xfId="4" applyFill="1" applyBorder="1" applyAlignment="1" applyProtection="1">
      <alignment horizontal="left" indent="1"/>
      <protection locked="0"/>
    </xf>
    <xf numFmtId="0" fontId="18" fillId="0" borderId="0" xfId="12" applyProtection="1">
      <alignment horizontal="left" vertical="top"/>
      <protection locked="0"/>
    </xf>
    <xf numFmtId="0" fontId="6" fillId="0" borderId="0" xfId="0" applyFont="1" applyAlignment="1" applyProtection="1">
      <alignment vertical="top"/>
      <protection locked="0"/>
    </xf>
    <xf numFmtId="0" fontId="13" fillId="0" borderId="0" xfId="4" applyAlignment="1" applyProtection="1">
      <alignment horizontal="left" indent="1"/>
      <protection locked="0"/>
    </xf>
    <xf numFmtId="0" fontId="0" fillId="0" borderId="0" xfId="0" applyProtection="1">
      <protection locked="0"/>
    </xf>
    <xf numFmtId="0" fontId="13" fillId="0" borderId="9" xfId="4" applyFill="1" applyBorder="1" applyAlignment="1" applyProtection="1">
      <alignment vertical="center" wrapText="1"/>
      <protection locked="0"/>
    </xf>
    <xf numFmtId="0" fontId="22" fillId="0" borderId="0" xfId="20" applyBorder="1" applyAlignment="1" applyProtection="1">
      <alignment vertical="center" wrapText="1"/>
      <protection locked="0"/>
    </xf>
    <xf numFmtId="49" fontId="14" fillId="0" borderId="13" xfId="5" applyNumberFormat="1" applyFill="1" applyBorder="1" applyAlignment="1">
      <alignment horizontal="left" vertical="center"/>
    </xf>
    <xf numFmtId="0" fontId="31" fillId="0" borderId="0" xfId="20" applyFont="1" applyBorder="1" applyAlignment="1" applyProtection="1">
      <alignment vertical="center" wrapText="1"/>
      <protection locked="0"/>
    </xf>
    <xf numFmtId="170" fontId="14" fillId="0" borderId="13" xfId="5" applyNumberFormat="1" applyFill="1" applyBorder="1" applyAlignment="1">
      <alignment horizontal="left" vertical="center"/>
    </xf>
    <xf numFmtId="0" fontId="1" fillId="0" borderId="0" xfId="18" applyFont="1" applyBorder="1" applyAlignment="1">
      <alignment vertical="center" wrapText="1"/>
    </xf>
    <xf numFmtId="0" fontId="1" fillId="0" borderId="0" xfId="18" applyFont="1" applyBorder="1" applyAlignment="1">
      <alignment horizontal="right" vertical="center" wrapText="1"/>
    </xf>
    <xf numFmtId="0" fontId="32" fillId="0" borderId="0" xfId="13" applyAlignment="1">
      <alignment horizontal="left" vertical="top"/>
    </xf>
    <xf numFmtId="0" fontId="11" fillId="9" borderId="4" xfId="6" applyBorder="1">
      <alignment horizontal="left" vertical="center" wrapText="1" indent="1"/>
      <protection locked="0"/>
    </xf>
    <xf numFmtId="0" fontId="13" fillId="0" borderId="24" xfId="4" applyFill="1" applyBorder="1" applyAlignment="1">
      <alignment vertical="center" wrapText="1"/>
    </xf>
    <xf numFmtId="0" fontId="13" fillId="0" borderId="0" xfId="4" applyFill="1" applyBorder="1" applyAlignment="1">
      <alignment horizontal="left" vertical="center" wrapText="1"/>
    </xf>
    <xf numFmtId="0" fontId="35" fillId="0" borderId="0" xfId="0" applyFont="1"/>
    <xf numFmtId="0" fontId="34" fillId="10" borderId="4" xfId="9" applyFont="1" applyFill="1">
      <alignment horizontal="left" vertical="center"/>
    </xf>
    <xf numFmtId="0" fontId="33" fillId="15" borderId="4" xfId="8" applyFont="1" applyFill="1" applyAlignment="1" applyProtection="1">
      <alignment horizontal="left" vertical="center" wrapText="1"/>
      <protection locked="0"/>
    </xf>
    <xf numFmtId="0" fontId="11" fillId="0" borderId="0" xfId="0" applyFont="1" applyAlignment="1">
      <alignment horizontal="left" vertical="center" indent="1"/>
    </xf>
    <xf numFmtId="0" fontId="39" fillId="0" borderId="0" xfId="12" applyFont="1" applyAlignment="1">
      <alignment horizontal="left" vertical="center" indent="1"/>
    </xf>
    <xf numFmtId="0" fontId="13" fillId="0" borderId="13" xfId="4" applyFill="1" applyBorder="1" applyAlignment="1">
      <alignment vertical="center"/>
    </xf>
    <xf numFmtId="0" fontId="40" fillId="0" borderId="0" xfId="0" applyFont="1"/>
    <xf numFmtId="0" fontId="33" fillId="23" borderId="4" xfId="8" applyFont="1" applyFill="1" applyAlignment="1" applyProtection="1">
      <alignment horizontal="left" vertical="center" wrapText="1"/>
      <protection locked="0"/>
    </xf>
    <xf numFmtId="0" fontId="33" fillId="24" borderId="4" xfId="8" applyFont="1" applyFill="1" applyAlignment="1" applyProtection="1">
      <alignment horizontal="left" vertical="center" wrapText="1"/>
      <protection locked="0"/>
    </xf>
    <xf numFmtId="0" fontId="33" fillId="26" borderId="4" xfId="8" applyFont="1" applyFill="1" applyAlignment="1" applyProtection="1">
      <alignment horizontal="left" vertical="center" wrapText="1"/>
      <protection locked="0"/>
    </xf>
    <xf numFmtId="0" fontId="5" fillId="12" borderId="4" xfId="8" applyFill="1">
      <alignment horizontal="left" vertical="center"/>
    </xf>
    <xf numFmtId="0" fontId="33" fillId="28" borderId="0" xfId="0" applyFont="1" applyFill="1" applyAlignment="1" applyProtection="1">
      <alignment horizontal="left" vertical="center" wrapText="1"/>
      <protection locked="0"/>
    </xf>
    <xf numFmtId="0" fontId="33" fillId="28" borderId="0" xfId="0" applyFont="1" applyFill="1" applyAlignment="1" applyProtection="1">
      <alignment horizontal="left" textRotation="90" wrapText="1"/>
      <protection locked="0"/>
    </xf>
    <xf numFmtId="0" fontId="38" fillId="28" borderId="0" xfId="0" applyFont="1" applyFill="1" applyAlignment="1" applyProtection="1">
      <alignment horizontal="left" vertical="center" wrapText="1" indent="1"/>
      <protection locked="0"/>
    </xf>
    <xf numFmtId="0" fontId="33" fillId="28" borderId="0" xfId="0" applyFont="1" applyFill="1" applyAlignment="1" applyProtection="1">
      <alignment horizontal="left" wrapText="1"/>
      <protection locked="0"/>
    </xf>
    <xf numFmtId="0" fontId="33" fillId="28" borderId="0" xfId="4" applyFont="1" applyFill="1" applyBorder="1" applyAlignment="1" applyProtection="1">
      <alignment horizontal="left" vertical="center" wrapText="1"/>
      <protection locked="0"/>
    </xf>
    <xf numFmtId="0" fontId="33" fillId="31" borderId="4" xfId="8" applyFont="1" applyFill="1" applyAlignment="1" applyProtection="1">
      <alignment horizontal="left" vertical="center" wrapText="1"/>
      <protection locked="0"/>
    </xf>
    <xf numFmtId="0" fontId="42" fillId="10" borderId="4" xfId="9" applyFont="1" applyFill="1">
      <alignment horizontal="left" vertical="center"/>
    </xf>
    <xf numFmtId="0" fontId="43" fillId="27" borderId="0" xfId="0" applyFont="1" applyFill="1"/>
    <xf numFmtId="0" fontId="11" fillId="32" borderId="11" xfId="0" applyFont="1" applyFill="1" applyBorder="1" applyAlignment="1">
      <alignment vertical="top" wrapText="1"/>
    </xf>
    <xf numFmtId="0" fontId="45" fillId="4" borderId="4" xfId="20" applyFont="1" applyFill="1" applyBorder="1" applyAlignment="1" applyProtection="1">
      <alignment horizontal="right" vertical="center"/>
      <protection locked="0"/>
    </xf>
    <xf numFmtId="0" fontId="6" fillId="0" borderId="0" xfId="42" applyBorder="1">
      <alignment horizontal="left" vertical="center" wrapText="1"/>
    </xf>
    <xf numFmtId="0" fontId="6" fillId="0" borderId="5" xfId="42" applyBorder="1">
      <alignment horizontal="left" vertical="center" wrapText="1"/>
    </xf>
    <xf numFmtId="0" fontId="6" fillId="9" borderId="7" xfId="6" applyFont="1" applyBorder="1" applyAlignment="1">
      <alignment horizontal="left" vertical="center" wrapText="1"/>
      <protection locked="0"/>
    </xf>
    <xf numFmtId="0" fontId="6" fillId="0" borderId="0" xfId="42" applyBorder="1" applyAlignment="1">
      <alignment horizontal="left" vertical="top" wrapText="1"/>
    </xf>
    <xf numFmtId="0" fontId="6" fillId="0" borderId="12" xfId="42" applyBorder="1">
      <alignment horizontal="left" vertical="center" wrapText="1"/>
    </xf>
    <xf numFmtId="0" fontId="22" fillId="0" borderId="0" xfId="20" applyAlignment="1">
      <alignment horizontal="left" vertical="center" indent="1"/>
    </xf>
    <xf numFmtId="0" fontId="32" fillId="0" borderId="0" xfId="13" applyAlignment="1">
      <alignment vertical="top" wrapText="1"/>
    </xf>
    <xf numFmtId="166" fontId="14" fillId="0" borderId="9" xfId="22" applyBorder="1">
      <alignment horizontal="left" vertical="center" wrapText="1"/>
    </xf>
    <xf numFmtId="166" fontId="14" fillId="0" borderId="9" xfId="5" applyFill="1" applyBorder="1">
      <alignment horizontal="left" vertical="center" wrapText="1"/>
    </xf>
    <xf numFmtId="0" fontId="13" fillId="0" borderId="9" xfId="4" applyFill="1" applyBorder="1" applyAlignment="1">
      <alignment horizontal="left" vertical="top" wrapText="1"/>
    </xf>
    <xf numFmtId="0" fontId="6" fillId="0" borderId="0" xfId="0" applyFont="1" applyAlignment="1">
      <alignment vertical="top" wrapText="1"/>
    </xf>
    <xf numFmtId="0" fontId="18" fillId="0" borderId="15" xfId="12" applyBorder="1">
      <alignment horizontal="left" vertical="top"/>
    </xf>
    <xf numFmtId="0" fontId="11" fillId="9" borderId="2" xfId="6" applyAlignment="1">
      <alignment vertical="center" wrapText="1"/>
      <protection locked="0"/>
    </xf>
    <xf numFmtId="0" fontId="14" fillId="9" borderId="13" xfId="16" applyBorder="1" applyAlignment="1">
      <alignment vertical="center" wrapText="1"/>
      <protection locked="0"/>
    </xf>
    <xf numFmtId="0" fontId="13" fillId="0" borderId="15" xfId="4" applyFill="1" applyBorder="1" applyAlignment="1">
      <alignment horizontal="right" vertical="top" wrapText="1"/>
    </xf>
    <xf numFmtId="0" fontId="14" fillId="9" borderId="9" xfId="29">
      <alignment horizontal="left" vertical="top" wrapText="1"/>
    </xf>
    <xf numFmtId="49" fontId="14" fillId="0" borderId="0" xfId="5" applyNumberFormat="1" applyAlignment="1">
      <alignment horizontal="left" vertical="top" wrapText="1"/>
    </xf>
    <xf numFmtId="0" fontId="13" fillId="0" borderId="15" xfId="4" applyFill="1" applyBorder="1" applyAlignment="1">
      <alignment vertical="center"/>
    </xf>
    <xf numFmtId="0" fontId="44" fillId="0" borderId="0" xfId="0" applyFont="1" applyAlignment="1">
      <alignment vertical="top"/>
    </xf>
    <xf numFmtId="49" fontId="14" fillId="0" borderId="13" xfId="5" applyNumberFormat="1" applyBorder="1" applyAlignment="1">
      <alignment horizontal="left" vertical="top" wrapText="1"/>
    </xf>
    <xf numFmtId="0" fontId="14" fillId="9" borderId="9" xfId="16" applyBorder="1" applyAlignment="1">
      <alignment vertical="center"/>
      <protection locked="0"/>
    </xf>
    <xf numFmtId="0" fontId="7" fillId="0" borderId="0" xfId="0" applyFont="1" applyAlignment="1">
      <alignment vertical="top" wrapText="1"/>
    </xf>
    <xf numFmtId="0" fontId="6" fillId="0" borderId="13" xfId="0" applyFont="1" applyBorder="1" applyAlignment="1">
      <alignment vertical="top" wrapText="1"/>
    </xf>
    <xf numFmtId="0" fontId="13" fillId="0" borderId="9" xfId="4" applyFill="1" applyBorder="1" applyAlignment="1" applyProtection="1">
      <alignment horizontal="left" wrapText="1"/>
      <protection locked="0"/>
    </xf>
    <xf numFmtId="0" fontId="13" fillId="0" borderId="13" xfId="4" applyFill="1" applyBorder="1" applyAlignment="1" applyProtection="1">
      <alignment horizontal="left" wrapText="1"/>
      <protection locked="0"/>
    </xf>
    <xf numFmtId="0" fontId="6" fillId="0" borderId="0" xfId="0" applyFont="1" applyAlignment="1" applyProtection="1">
      <alignment vertical="top" wrapText="1"/>
      <protection locked="0"/>
    </xf>
    <xf numFmtId="0" fontId="13" fillId="0" borderId="9" xfId="4" applyFill="1" applyBorder="1" applyAlignment="1" applyProtection="1">
      <protection locked="0"/>
    </xf>
    <xf numFmtId="0" fontId="13" fillId="0" borderId="9" xfId="4" applyFill="1" applyBorder="1" applyAlignment="1" applyProtection="1">
      <alignment wrapText="1"/>
      <protection locked="0"/>
    </xf>
    <xf numFmtId="0" fontId="13" fillId="0" borderId="13" xfId="4" applyFill="1" applyBorder="1" applyAlignment="1" applyProtection="1">
      <protection locked="0"/>
    </xf>
    <xf numFmtId="0" fontId="13" fillId="0" borderId="13" xfId="4" applyFill="1" applyBorder="1" applyAlignment="1" applyProtection="1">
      <alignment wrapText="1"/>
      <protection locked="0"/>
    </xf>
    <xf numFmtId="0" fontId="23" fillId="0" borderId="13" xfId="4" applyFont="1" applyBorder="1">
      <alignment horizontal="left" vertical="center"/>
    </xf>
    <xf numFmtId="0" fontId="13" fillId="0" borderId="13" xfId="4" applyBorder="1" applyAlignment="1">
      <alignment vertical="center" wrapText="1"/>
    </xf>
    <xf numFmtId="0" fontId="23" fillId="0" borderId="9" xfId="4" applyFont="1" applyBorder="1" applyAlignment="1">
      <alignment vertical="center" wrapText="1"/>
    </xf>
    <xf numFmtId="0" fontId="18" fillId="0" borderId="9" xfId="12" applyBorder="1">
      <alignment horizontal="left" vertical="top"/>
    </xf>
    <xf numFmtId="0" fontId="23" fillId="0" borderId="13" xfId="4" applyFont="1" applyBorder="1" applyAlignment="1">
      <alignment horizontal="left" vertical="center" wrapText="1"/>
    </xf>
    <xf numFmtId="0" fontId="23" fillId="0" borderId="13" xfId="4" applyFont="1" applyBorder="1" applyAlignment="1">
      <alignment vertical="center"/>
    </xf>
    <xf numFmtId="166" fontId="14" fillId="0" borderId="35" xfId="43" applyNumberFormat="1" applyFont="1">
      <alignment horizontal="left" vertical="center"/>
    </xf>
    <xf numFmtId="0" fontId="47" fillId="0" borderId="9" xfId="4" applyFont="1" applyBorder="1" applyAlignment="1">
      <alignment vertical="center" wrapText="1"/>
    </xf>
    <xf numFmtId="0" fontId="48" fillId="0" borderId="0" xfId="0" applyFont="1"/>
    <xf numFmtId="0" fontId="13" fillId="0" borderId="35" xfId="43" applyAlignment="1">
      <alignment vertical="center"/>
    </xf>
    <xf numFmtId="0" fontId="23" fillId="0" borderId="15" xfId="4" applyFont="1" applyBorder="1" applyAlignment="1">
      <alignment vertical="center" wrapText="1"/>
    </xf>
    <xf numFmtId="0" fontId="13" fillId="0" borderId="9" xfId="4" applyBorder="1" applyAlignment="1">
      <alignment vertical="center" wrapText="1"/>
    </xf>
    <xf numFmtId="0" fontId="14" fillId="0" borderId="27" xfId="15">
      <alignment horizontal="left" vertical="center"/>
    </xf>
    <xf numFmtId="166" fontId="14" fillId="0" borderId="9" xfId="5" applyBorder="1" applyAlignment="1">
      <alignment horizontal="left" vertical="center"/>
    </xf>
    <xf numFmtId="166" fontId="14" fillId="0" borderId="9" xfId="5" applyBorder="1" applyAlignment="1">
      <alignment horizontal="left" vertical="center" wrapText="1" indent="1"/>
    </xf>
    <xf numFmtId="0" fontId="13" fillId="0" borderId="9" xfId="4" applyFill="1" applyBorder="1" applyAlignment="1">
      <alignment horizontal="left" vertical="top" wrapText="1" indent="1"/>
    </xf>
    <xf numFmtId="166" fontId="14" fillId="0" borderId="9" xfId="5" applyFill="1" applyBorder="1" applyAlignment="1">
      <alignment horizontal="left" vertical="center"/>
    </xf>
    <xf numFmtId="0" fontId="13" fillId="0" borderId="13" xfId="4" applyFill="1" applyBorder="1" applyAlignment="1">
      <alignment horizontal="left" vertical="center" wrapText="1" indent="1"/>
    </xf>
    <xf numFmtId="0" fontId="0" fillId="0" borderId="9" xfId="0" applyBorder="1"/>
    <xf numFmtId="0" fontId="13" fillId="0" borderId="15" xfId="4" applyFill="1" applyBorder="1" applyAlignment="1">
      <alignment horizontal="left" vertical="center" wrapText="1"/>
    </xf>
    <xf numFmtId="166" fontId="14" fillId="3" borderId="9" xfId="5" applyFill="1" applyBorder="1">
      <alignment horizontal="left" vertical="center" wrapText="1"/>
    </xf>
    <xf numFmtId="166" fontId="14" fillId="3" borderId="13" xfId="5" applyFill="1" applyBorder="1">
      <alignment horizontal="left" vertical="center" wrapText="1"/>
    </xf>
    <xf numFmtId="0" fontId="14" fillId="9" borderId="28" xfId="16" applyBorder="1">
      <alignment horizontal="left" vertical="center" wrapText="1"/>
      <protection locked="0"/>
    </xf>
    <xf numFmtId="0" fontId="6" fillId="0" borderId="15" xfId="0" applyFont="1" applyBorder="1" applyAlignment="1">
      <alignment vertical="center"/>
    </xf>
    <xf numFmtId="0" fontId="14" fillId="0" borderId="27" xfId="15" applyAlignment="1">
      <alignment vertical="center"/>
    </xf>
    <xf numFmtId="0" fontId="13" fillId="0" borderId="9" xfId="4" applyFill="1" applyBorder="1" applyAlignment="1">
      <alignment vertical="top" wrapText="1"/>
    </xf>
    <xf numFmtId="0" fontId="15" fillId="6" borderId="24" xfId="14" applyFill="1">
      <alignment horizontal="left" vertical="center"/>
    </xf>
    <xf numFmtId="170" fontId="14" fillId="0" borderId="13" xfId="5" applyNumberFormat="1" applyBorder="1" applyAlignment="1">
      <alignment horizontal="left" vertical="center"/>
    </xf>
    <xf numFmtId="0" fontId="23" fillId="0" borderId="9" xfId="4" applyFont="1" applyBorder="1">
      <alignment horizontal="left" vertical="center"/>
    </xf>
    <xf numFmtId="0" fontId="23" fillId="0" borderId="15" xfId="4" applyFont="1" applyBorder="1">
      <alignment horizontal="left" vertical="center"/>
    </xf>
    <xf numFmtId="0" fontId="23" fillId="0" borderId="0" xfId="4" applyFont="1" applyBorder="1">
      <alignment horizontal="left" vertical="center"/>
    </xf>
    <xf numFmtId="166" fontId="23" fillId="0" borderId="9" xfId="5" applyFont="1" applyBorder="1">
      <alignment horizontal="left" vertical="center" wrapText="1"/>
    </xf>
    <xf numFmtId="0" fontId="15" fillId="34" borderId="24" xfId="14" applyFill="1">
      <alignment horizontal="left" vertical="center"/>
    </xf>
    <xf numFmtId="0" fontId="49" fillId="34" borderId="24" xfId="14" applyFont="1" applyFill="1">
      <alignment horizontal="left" vertical="center"/>
    </xf>
    <xf numFmtId="0" fontId="15" fillId="35" borderId="24" xfId="14" applyFill="1">
      <alignment horizontal="left" vertical="center"/>
    </xf>
    <xf numFmtId="0" fontId="10" fillId="35" borderId="0" xfId="0" applyFont="1" applyFill="1" applyAlignment="1">
      <alignment vertical="top"/>
    </xf>
    <xf numFmtId="0" fontId="7" fillId="35" borderId="0" xfId="0" applyFont="1" applyFill="1" applyAlignment="1">
      <alignment vertical="top"/>
    </xf>
    <xf numFmtId="0" fontId="32" fillId="35" borderId="0" xfId="13" applyFill="1">
      <alignment vertical="top"/>
    </xf>
    <xf numFmtId="0" fontId="32" fillId="35" borderId="0" xfId="13" applyFill="1" applyAlignment="1">
      <alignment vertical="top" wrapText="1"/>
    </xf>
    <xf numFmtId="0" fontId="10" fillId="34" borderId="0" xfId="0" applyFont="1" applyFill="1" applyAlignment="1">
      <alignment vertical="top"/>
    </xf>
    <xf numFmtId="0" fontId="7" fillId="34" borderId="0" xfId="0" applyFont="1" applyFill="1" applyAlignment="1">
      <alignment vertical="top"/>
    </xf>
    <xf numFmtId="0" fontId="15" fillId="34" borderId="24" xfId="14" applyFill="1" applyAlignment="1">
      <alignment vertical="center"/>
    </xf>
    <xf numFmtId="0" fontId="13" fillId="0" borderId="9" xfId="4" applyBorder="1" applyAlignment="1">
      <alignment horizontal="left" vertical="top"/>
    </xf>
    <xf numFmtId="0" fontId="14" fillId="9" borderId="9" xfId="16" applyBorder="1" applyAlignment="1">
      <alignment horizontal="left" vertical="center" indent="1"/>
      <protection locked="0"/>
    </xf>
    <xf numFmtId="166" fontId="27" fillId="0" borderId="0" xfId="5" applyFont="1" applyBorder="1">
      <alignment horizontal="left" vertical="center" wrapText="1"/>
    </xf>
    <xf numFmtId="0" fontId="23" fillId="0" borderId="0" xfId="4" applyFont="1" applyFill="1" applyBorder="1">
      <alignment horizontal="left" vertical="center"/>
    </xf>
    <xf numFmtId="170" fontId="27" fillId="0" borderId="0" xfId="5" applyNumberFormat="1" applyFont="1" applyBorder="1">
      <alignment horizontal="left" vertical="center" wrapText="1"/>
    </xf>
    <xf numFmtId="0" fontId="13" fillId="0" borderId="9" xfId="4" applyBorder="1" applyAlignment="1">
      <alignment horizontal="left" vertical="top" wrapText="1"/>
    </xf>
    <xf numFmtId="0" fontId="23" fillId="0" borderId="13" xfId="4" applyFont="1" applyFill="1" applyBorder="1" applyAlignment="1">
      <alignment vertical="center" wrapText="1"/>
    </xf>
    <xf numFmtId="166" fontId="27" fillId="0" borderId="9" xfId="5" applyFont="1" applyBorder="1" applyAlignment="1">
      <alignment vertical="center"/>
    </xf>
    <xf numFmtId="0" fontId="30" fillId="0" borderId="0" xfId="12" applyFont="1" applyFill="1" applyBorder="1">
      <alignment horizontal="left" vertical="top"/>
    </xf>
    <xf numFmtId="0" fontId="44" fillId="0" borderId="13" xfId="0" applyFont="1" applyBorder="1" applyAlignment="1">
      <alignment vertical="top"/>
    </xf>
    <xf numFmtId="166" fontId="27" fillId="0" borderId="9" xfId="5" applyFont="1" applyBorder="1">
      <alignment horizontal="left" vertical="center" wrapText="1"/>
    </xf>
    <xf numFmtId="166" fontId="27" fillId="0" borderId="0" xfId="5" applyFont="1" applyBorder="1" applyAlignment="1">
      <alignment vertical="center" wrapText="1"/>
    </xf>
    <xf numFmtId="0" fontId="23" fillId="0" borderId="0" xfId="4" applyFont="1" applyBorder="1" applyAlignment="1">
      <alignment horizontal="left" vertical="center" wrapText="1"/>
    </xf>
    <xf numFmtId="0" fontId="27" fillId="9" borderId="13" xfId="16" applyFont="1" applyBorder="1">
      <alignment horizontal="left" vertical="center" wrapText="1"/>
      <protection locked="0"/>
    </xf>
    <xf numFmtId="0" fontId="27" fillId="9" borderId="9" xfId="16" applyFont="1" applyBorder="1">
      <alignment horizontal="left" vertical="center" wrapText="1"/>
      <protection locked="0"/>
    </xf>
    <xf numFmtId="0" fontId="62" fillId="0" borderId="9" xfId="23" applyBorder="1">
      <alignment horizontal="left" vertical="center" wrapText="1"/>
    </xf>
    <xf numFmtId="175" fontId="14" fillId="0" borderId="13" xfId="45" applyFill="1" applyBorder="1" applyAlignment="1">
      <alignment horizontal="left" vertical="center"/>
    </xf>
    <xf numFmtId="175" fontId="14" fillId="0" borderId="0" xfId="45" applyFill="1" applyBorder="1" applyAlignment="1">
      <alignment horizontal="left" vertical="center" wrapText="1"/>
    </xf>
    <xf numFmtId="175" fontId="14" fillId="0" borderId="13" xfId="45" applyFill="1" applyBorder="1" applyAlignment="1">
      <alignment horizontal="left" vertical="center" indent="1"/>
    </xf>
    <xf numFmtId="0" fontId="18" fillId="0" borderId="10" xfId="12" applyBorder="1" applyAlignment="1">
      <alignment vertical="top" wrapText="1"/>
    </xf>
    <xf numFmtId="0" fontId="18" fillId="0" borderId="4" xfId="12" applyBorder="1" applyAlignment="1">
      <alignment vertical="top" wrapText="1"/>
    </xf>
    <xf numFmtId="0" fontId="18" fillId="0" borderId="10" xfId="12" applyFill="1" applyBorder="1" applyAlignment="1">
      <alignment vertical="top" wrapText="1"/>
    </xf>
    <xf numFmtId="0" fontId="11" fillId="30" borderId="11" xfId="4" applyFont="1" applyFill="1" applyBorder="1" applyAlignment="1">
      <alignment vertical="top" wrapText="1"/>
    </xf>
    <xf numFmtId="0" fontId="11" fillId="33" borderId="11" xfId="4" applyFont="1" applyFill="1" applyBorder="1" applyAlignment="1">
      <alignment vertical="top" wrapText="1"/>
    </xf>
    <xf numFmtId="0" fontId="51" fillId="4" borderId="2" xfId="46" applyFont="1">
      <alignment horizontal="left" vertical="center" indent="1"/>
    </xf>
    <xf numFmtId="0" fontId="51" fillId="12" borderId="2" xfId="46" applyFont="1" applyFill="1">
      <alignment horizontal="left" vertical="center" indent="1"/>
    </xf>
    <xf numFmtId="0" fontId="51" fillId="38" borderId="2" xfId="46" applyFont="1" applyFill="1">
      <alignment horizontal="left" vertical="center" indent="1"/>
    </xf>
    <xf numFmtId="0" fontId="51" fillId="42" borderId="2" xfId="46" applyFont="1" applyFill="1">
      <alignment horizontal="left" vertical="center" indent="1"/>
    </xf>
    <xf numFmtId="0" fontId="51" fillId="14" borderId="2" xfId="46" applyFont="1" applyFill="1">
      <alignment horizontal="left" vertical="center" indent="1"/>
    </xf>
    <xf numFmtId="0" fontId="50" fillId="17" borderId="2" xfId="46" applyFill="1" applyAlignment="1">
      <alignment horizontal="left" vertical="center" wrapText="1" indent="1"/>
    </xf>
    <xf numFmtId="0" fontId="50" fillId="13" borderId="2" xfId="46" applyFill="1" applyAlignment="1">
      <alignment horizontal="left" vertical="center" wrapText="1" indent="1"/>
    </xf>
    <xf numFmtId="0" fontId="50" fillId="39" borderId="2" xfId="46" applyFill="1" applyAlignment="1">
      <alignment horizontal="left" vertical="center" wrapText="1" indent="1"/>
    </xf>
    <xf numFmtId="0" fontId="50" fillId="43" borderId="2" xfId="46" applyFill="1" applyAlignment="1">
      <alignment horizontal="left" vertical="center" wrapText="1" indent="1"/>
    </xf>
    <xf numFmtId="0" fontId="50" fillId="21" borderId="2" xfId="46" applyFill="1" applyAlignment="1">
      <alignment horizontal="left" vertical="center" wrapText="1" indent="1"/>
    </xf>
    <xf numFmtId="0" fontId="50" fillId="20" borderId="2" xfId="46" applyFill="1" applyAlignment="1">
      <alignment horizontal="left" vertical="center" wrapText="1" indent="1"/>
    </xf>
    <xf numFmtId="0" fontId="22" fillId="21" borderId="2" xfId="20" applyFill="1" applyBorder="1" applyAlignment="1">
      <alignment horizontal="left" vertical="center" wrapText="1" indent="1"/>
    </xf>
    <xf numFmtId="0" fontId="51" fillId="11" borderId="2" xfId="46" applyFont="1" applyFill="1">
      <alignment horizontal="left" vertical="center" indent="1"/>
    </xf>
    <xf numFmtId="0" fontId="22" fillId="20" borderId="2" xfId="20" applyFill="1" applyBorder="1" applyAlignment="1">
      <alignment horizontal="left" vertical="center" wrapText="1" indent="1"/>
    </xf>
    <xf numFmtId="0" fontId="22" fillId="44" borderId="11" xfId="20" applyFill="1" applyBorder="1" applyAlignment="1" applyProtection="1">
      <alignment horizontal="left" vertical="center" wrapText="1" indent="1"/>
      <protection locked="0"/>
    </xf>
    <xf numFmtId="0" fontId="22" fillId="46" borderId="2" xfId="20" applyFill="1" applyBorder="1" applyAlignment="1">
      <alignment horizontal="left" vertical="center" wrapText="1" indent="1"/>
    </xf>
    <xf numFmtId="0" fontId="22" fillId="19" borderId="2" xfId="20" applyFill="1" applyBorder="1" applyAlignment="1">
      <alignment horizontal="left" vertical="center" wrapText="1" indent="1"/>
    </xf>
    <xf numFmtId="0" fontId="34" fillId="0" borderId="4" xfId="9" applyFont="1" applyFill="1">
      <alignment horizontal="left" vertical="center"/>
    </xf>
    <xf numFmtId="0" fontId="54" fillId="17" borderId="2" xfId="46" applyFont="1" applyFill="1" applyAlignment="1">
      <alignment horizontal="left" vertical="center" wrapText="1" indent="1"/>
    </xf>
    <xf numFmtId="0" fontId="54" fillId="16" borderId="2" xfId="46" applyFont="1" applyFill="1" applyAlignment="1">
      <alignment horizontal="left" vertical="center" wrapText="1" indent="1"/>
    </xf>
    <xf numFmtId="0" fontId="54" fillId="40" borderId="2" xfId="46" applyFont="1" applyFill="1" applyAlignment="1">
      <alignment horizontal="left" vertical="center" wrapText="1" indent="1"/>
    </xf>
    <xf numFmtId="0" fontId="54" fillId="41" borderId="2" xfId="46" applyFont="1" applyFill="1" applyAlignment="1">
      <alignment horizontal="left" vertical="center" wrapText="1" indent="1"/>
    </xf>
    <xf numFmtId="0" fontId="54" fillId="36" borderId="2" xfId="46" applyFont="1" applyFill="1" applyAlignment="1">
      <alignment horizontal="left" vertical="center" wrapText="1" indent="1"/>
    </xf>
    <xf numFmtId="0" fontId="54" fillId="18" borderId="2" xfId="46" applyFont="1" applyFill="1" applyAlignment="1">
      <alignment horizontal="left" vertical="center" wrapText="1" indent="1"/>
    </xf>
    <xf numFmtId="0" fontId="54" fillId="46" borderId="2" xfId="46" applyFont="1" applyFill="1" applyAlignment="1">
      <alignment horizontal="left" vertical="center" wrapText="1" indent="1"/>
    </xf>
    <xf numFmtId="0" fontId="54" fillId="44" borderId="2" xfId="46" applyFont="1" applyFill="1" applyAlignment="1">
      <alignment horizontal="left" vertical="center" wrapText="1" indent="1"/>
    </xf>
    <xf numFmtId="0" fontId="34" fillId="0" borderId="0" xfId="9" applyFont="1" applyFill="1" applyBorder="1">
      <alignment horizontal="left" vertical="center"/>
    </xf>
    <xf numFmtId="0" fontId="22" fillId="19" borderId="6" xfId="20" applyFill="1" applyBorder="1" applyAlignment="1">
      <alignment horizontal="left" vertical="center" wrapText="1" indent="1"/>
    </xf>
    <xf numFmtId="0" fontId="37" fillId="27" borderId="0" xfId="0" applyFont="1" applyFill="1" applyAlignment="1">
      <alignment wrapText="1"/>
    </xf>
    <xf numFmtId="0" fontId="37" fillId="27" borderId="0" xfId="0" applyFont="1" applyFill="1"/>
    <xf numFmtId="0" fontId="51" fillId="47" borderId="25" xfId="46" applyFont="1" applyFill="1" applyBorder="1">
      <alignment horizontal="left" vertical="center" indent="1"/>
    </xf>
    <xf numFmtId="0" fontId="42" fillId="0" borderId="0" xfId="9" applyFont="1" applyFill="1" applyBorder="1">
      <alignment horizontal="left" vertical="center"/>
    </xf>
    <xf numFmtId="0" fontId="11" fillId="48" borderId="11" xfId="4" applyFont="1" applyFill="1" applyBorder="1" applyAlignment="1">
      <alignment vertical="top" wrapText="1"/>
    </xf>
    <xf numFmtId="0" fontId="11" fillId="32" borderId="2" xfId="0" applyFont="1" applyFill="1" applyBorder="1" applyAlignment="1" applyProtection="1">
      <alignment vertical="top" wrapText="1"/>
      <protection locked="0"/>
    </xf>
    <xf numFmtId="0" fontId="11" fillId="48" borderId="2" xfId="4" applyFont="1" applyFill="1" applyBorder="1" applyAlignment="1" applyProtection="1">
      <alignment vertical="top" wrapText="1"/>
      <protection locked="0"/>
    </xf>
    <xf numFmtId="0" fontId="11" fillId="33" borderId="2" xfId="4" applyFont="1" applyFill="1" applyBorder="1" applyAlignment="1" applyProtection="1">
      <alignment vertical="top" wrapText="1"/>
      <protection locked="0"/>
    </xf>
    <xf numFmtId="0" fontId="11" fillId="49" borderId="11" xfId="0" applyFont="1" applyFill="1" applyBorder="1" applyAlignment="1">
      <alignment vertical="top" wrapText="1"/>
    </xf>
    <xf numFmtId="0" fontId="37" fillId="50" borderId="3" xfId="47" applyFill="1" applyBorder="1">
      <alignment horizontal="left" vertical="center"/>
    </xf>
    <xf numFmtId="0" fontId="37" fillId="50" borderId="3" xfId="47" applyFill="1" applyBorder="1" applyAlignment="1">
      <alignment vertical="center"/>
    </xf>
    <xf numFmtId="0" fontId="55" fillId="51" borderId="4" xfId="48">
      <alignment horizontal="left" vertical="center"/>
    </xf>
    <xf numFmtId="0" fontId="36" fillId="52" borderId="3" xfId="9" applyFont="1" applyFill="1" applyBorder="1" applyAlignment="1" applyProtection="1">
      <alignment horizontal="left" vertical="center" wrapText="1"/>
      <protection locked="0"/>
    </xf>
    <xf numFmtId="0" fontId="36" fillId="53" borderId="11" xfId="9" applyFont="1" applyFill="1" applyBorder="1" applyAlignment="1" applyProtection="1">
      <alignment horizontal="left" vertical="center" wrapText="1"/>
      <protection locked="0"/>
    </xf>
    <xf numFmtId="0" fontId="55" fillId="51" borderId="7" xfId="48" applyBorder="1">
      <alignment horizontal="left" vertical="center"/>
    </xf>
    <xf numFmtId="0" fontId="33" fillId="54" borderId="4" xfId="8" applyFont="1" applyFill="1" applyAlignment="1" applyProtection="1">
      <alignment horizontal="left" vertical="center" wrapText="1"/>
      <protection locked="0"/>
    </xf>
    <xf numFmtId="0" fontId="33" fillId="24" borderId="3" xfId="8" applyFont="1" applyFill="1" applyBorder="1" applyAlignment="1" applyProtection="1">
      <alignment horizontal="left" vertical="center" wrapText="1"/>
      <protection locked="0"/>
    </xf>
    <xf numFmtId="0" fontId="37" fillId="27" borderId="4" xfId="47">
      <alignment horizontal="left" vertical="center"/>
    </xf>
    <xf numFmtId="0" fontId="36" fillId="52" borderId="4" xfId="9" applyFont="1" applyFill="1" applyAlignment="1" applyProtection="1">
      <alignment horizontal="left" vertical="center" wrapText="1"/>
      <protection locked="0"/>
    </xf>
    <xf numFmtId="0" fontId="56" fillId="0" borderId="0" xfId="0" applyFont="1"/>
    <xf numFmtId="0" fontId="37" fillId="27" borderId="4" xfId="47" applyAlignment="1">
      <alignment vertical="center"/>
    </xf>
    <xf numFmtId="0" fontId="33" fillId="58" borderId="4" xfId="8" applyFont="1" applyFill="1" applyAlignment="1" applyProtection="1">
      <alignment horizontal="left" vertical="center" wrapText="1"/>
      <protection locked="0"/>
    </xf>
    <xf numFmtId="175" fontId="14" fillId="0" borderId="13" xfId="45" applyFill="1" applyBorder="1" applyAlignment="1">
      <alignment horizontal="left" vertical="center" wrapText="1"/>
    </xf>
    <xf numFmtId="166" fontId="14" fillId="0" borderId="0" xfId="5" quotePrefix="1" applyAlignment="1">
      <alignment vertical="center" wrapText="1"/>
    </xf>
    <xf numFmtId="49" fontId="14" fillId="0" borderId="0" xfId="5" applyNumberFormat="1" applyAlignment="1">
      <alignment vertical="top" wrapText="1"/>
    </xf>
    <xf numFmtId="14" fontId="14" fillId="0" borderId="13" xfId="5" applyNumberFormat="1" applyFill="1" applyBorder="1">
      <alignment horizontal="left" vertical="center" wrapText="1"/>
    </xf>
    <xf numFmtId="0" fontId="18" fillId="0" borderId="13" xfId="12" applyFill="1" applyBorder="1" applyAlignment="1">
      <alignment vertical="top" wrapText="1"/>
    </xf>
    <xf numFmtId="0" fontId="6" fillId="0" borderId="0" xfId="42" quotePrefix="1" applyBorder="1">
      <alignment horizontal="left" vertical="center" wrapText="1"/>
    </xf>
    <xf numFmtId="166" fontId="13" fillId="0" borderId="13" xfId="22" applyFont="1">
      <alignment horizontal="left" vertical="center" wrapText="1"/>
    </xf>
    <xf numFmtId="0" fontId="57" fillId="27" borderId="0" xfId="0" applyFont="1" applyFill="1"/>
    <xf numFmtId="0" fontId="58" fillId="0" borderId="0" xfId="0" applyFont="1"/>
    <xf numFmtId="0" fontId="22" fillId="0" borderId="0" xfId="0" applyFont="1" applyAlignment="1">
      <alignment horizontal="left" vertical="center" indent="1"/>
    </xf>
    <xf numFmtId="0" fontId="57" fillId="0" borderId="0" xfId="0" applyFont="1"/>
    <xf numFmtId="0" fontId="23" fillId="0" borderId="0" xfId="4" applyFont="1" applyFill="1" applyBorder="1" applyAlignment="1">
      <alignment vertical="center"/>
    </xf>
    <xf numFmtId="0" fontId="13" fillId="0" borderId="9" xfId="18" applyFill="1" applyBorder="1" applyAlignment="1">
      <alignment horizontal="left" vertical="center" indent="1"/>
    </xf>
    <xf numFmtId="0" fontId="15" fillId="8" borderId="24" xfId="14" applyFill="1">
      <alignment horizontal="left" vertical="center"/>
    </xf>
    <xf numFmtId="0" fontId="33" fillId="59" borderId="4" xfId="8" applyFont="1" applyFill="1" applyAlignment="1" applyProtection="1">
      <alignment horizontal="left" vertical="center" wrapText="1"/>
      <protection locked="0"/>
    </xf>
    <xf numFmtId="0" fontId="13" fillId="0" borderId="9" xfId="18" applyFill="1" applyBorder="1">
      <alignment horizontal="left" vertical="center" wrapText="1"/>
    </xf>
    <xf numFmtId="0" fontId="12" fillId="9" borderId="9" xfId="35">
      <protection locked="0"/>
    </xf>
    <xf numFmtId="170" fontId="14" fillId="0" borderId="0" xfId="5" applyNumberFormat="1" applyFill="1" applyBorder="1" applyAlignment="1">
      <alignment horizontal="left" vertical="center"/>
    </xf>
    <xf numFmtId="0" fontId="12" fillId="0" borderId="0" xfId="7" applyFill="1" applyBorder="1">
      <protection locked="0"/>
    </xf>
    <xf numFmtId="171" fontId="14" fillId="0" borderId="0" xfId="5" applyNumberFormat="1" applyAlignment="1">
      <alignment horizontal="right" vertical="center" wrapText="1"/>
    </xf>
    <xf numFmtId="166" fontId="14" fillId="0" borderId="0" xfId="5">
      <alignment horizontal="left" vertical="center" wrapText="1"/>
    </xf>
    <xf numFmtId="166" fontId="23" fillId="0" borderId="13" xfId="5" applyFont="1" applyBorder="1">
      <alignment horizontal="left" vertical="center" wrapText="1"/>
    </xf>
    <xf numFmtId="0" fontId="20" fillId="0" borderId="9" xfId="4" applyFont="1" applyFill="1" applyBorder="1">
      <alignment horizontal="left" vertical="center"/>
    </xf>
    <xf numFmtId="175" fontId="14" fillId="0" borderId="0" xfId="45" applyBorder="1" applyAlignment="1">
      <alignment horizontal="left" vertical="center" wrapText="1"/>
    </xf>
    <xf numFmtId="166" fontId="27" fillId="0" borderId="13" xfId="5" applyFont="1" applyBorder="1" applyAlignment="1">
      <alignment vertical="center"/>
    </xf>
    <xf numFmtId="0" fontId="23" fillId="0" borderId="9" xfId="4" applyFont="1" applyBorder="1" applyAlignment="1">
      <alignment horizontal="left" vertical="top" wrapText="1"/>
    </xf>
    <xf numFmtId="0" fontId="23" fillId="0" borderId="9" xfId="4" applyFont="1" applyBorder="1" applyAlignment="1">
      <alignment horizontal="left" vertical="top"/>
    </xf>
    <xf numFmtId="0" fontId="11" fillId="9" borderId="25" xfId="6" applyBorder="1">
      <alignment horizontal="left" vertical="center" wrapText="1" indent="1"/>
      <protection locked="0"/>
    </xf>
    <xf numFmtId="0" fontId="11" fillId="9" borderId="6" xfId="6" applyBorder="1">
      <alignment horizontal="left" vertical="center" wrapText="1" indent="1"/>
      <protection locked="0"/>
    </xf>
    <xf numFmtId="0" fontId="44" fillId="24" borderId="4" xfId="26" applyFill="1">
      <alignment horizontal="left" vertical="center"/>
      <protection locked="0"/>
    </xf>
    <xf numFmtId="0" fontId="5" fillId="55" borderId="4" xfId="17" applyFill="1">
      <alignment vertical="center"/>
    </xf>
    <xf numFmtId="0" fontId="44" fillId="54" borderId="4" xfId="26" applyFill="1">
      <alignment horizontal="left" vertical="center"/>
      <protection locked="0"/>
    </xf>
    <xf numFmtId="0" fontId="5" fillId="60" borderId="4" xfId="17" applyFill="1">
      <alignment vertical="center"/>
    </xf>
    <xf numFmtId="0" fontId="5" fillId="11" borderId="4" xfId="17" applyFill="1">
      <alignment vertical="center"/>
    </xf>
    <xf numFmtId="0" fontId="44" fillId="23" borderId="4" xfId="26" applyFill="1">
      <alignment horizontal="left" vertical="center"/>
      <protection locked="0"/>
    </xf>
    <xf numFmtId="0" fontId="5" fillId="23" borderId="4" xfId="17" applyFill="1">
      <alignment vertical="center"/>
    </xf>
    <xf numFmtId="0" fontId="5" fillId="42" borderId="4" xfId="17" applyFill="1">
      <alignment vertical="center"/>
    </xf>
    <xf numFmtId="0" fontId="18" fillId="0" borderId="0" xfId="12" applyFill="1" applyBorder="1" applyAlignment="1">
      <alignment vertical="top" wrapText="1"/>
    </xf>
    <xf numFmtId="0" fontId="5" fillId="4" borderId="4" xfId="17">
      <alignment vertical="center"/>
    </xf>
    <xf numFmtId="0" fontId="33" fillId="61" borderId="4" xfId="8" applyFont="1" applyFill="1" applyAlignment="1" applyProtection="1">
      <alignment horizontal="left" vertical="center" wrapText="1"/>
      <protection locked="0"/>
    </xf>
    <xf numFmtId="0" fontId="5" fillId="38" borderId="4" xfId="17" applyFill="1">
      <alignment vertical="center"/>
    </xf>
    <xf numFmtId="0" fontId="5" fillId="12" borderId="4" xfId="17" applyFill="1">
      <alignment vertical="center"/>
    </xf>
    <xf numFmtId="167" fontId="14" fillId="0" borderId="13" xfId="5" applyNumberFormat="1" applyFill="1" applyBorder="1" applyAlignment="1">
      <alignment horizontal="right" vertical="center" wrapText="1"/>
    </xf>
    <xf numFmtId="169" fontId="14" fillId="0" borderId="13" xfId="5" applyNumberFormat="1" applyFill="1" applyBorder="1" applyAlignment="1">
      <alignment horizontal="right" vertical="center" wrapText="1"/>
    </xf>
    <xf numFmtId="49" fontId="14" fillId="0" borderId="13" xfId="5" applyNumberFormat="1" applyFill="1" applyBorder="1" applyAlignment="1">
      <alignment horizontal="right" vertical="center" wrapText="1"/>
    </xf>
    <xf numFmtId="0" fontId="44" fillId="5" borderId="4" xfId="26" applyFill="1">
      <alignment horizontal="left" vertical="center"/>
      <protection locked="0"/>
    </xf>
    <xf numFmtId="0" fontId="5" fillId="25" borderId="4" xfId="17" applyFill="1">
      <alignment vertical="center"/>
    </xf>
    <xf numFmtId="0" fontId="5" fillId="29" borderId="4" xfId="17" applyFill="1">
      <alignment vertical="center"/>
    </xf>
    <xf numFmtId="0" fontId="62" fillId="0" borderId="0" xfId="23" applyBorder="1">
      <alignment horizontal="left" vertical="center" wrapText="1"/>
    </xf>
    <xf numFmtId="0" fontId="15" fillId="7" borderId="24" xfId="14" applyFill="1">
      <alignment horizontal="left" vertical="center"/>
    </xf>
    <xf numFmtId="0" fontId="15" fillId="0" borderId="24" xfId="14" applyFill="1">
      <alignment horizontal="left" vertical="center"/>
    </xf>
    <xf numFmtId="0" fontId="14" fillId="9" borderId="9" xfId="29" applyAlignment="1">
      <alignment horizontal="left" vertical="top"/>
    </xf>
    <xf numFmtId="0" fontId="18" fillId="0" borderId="35" xfId="12" applyBorder="1">
      <alignment horizontal="left" vertical="top"/>
    </xf>
    <xf numFmtId="0" fontId="13" fillId="0" borderId="0" xfId="4" applyAlignment="1">
      <alignment horizontal="left" vertical="center" wrapText="1"/>
    </xf>
    <xf numFmtId="166" fontId="14" fillId="0" borderId="0" xfId="5" applyBorder="1" applyAlignment="1">
      <alignment vertical="center" wrapText="1"/>
    </xf>
    <xf numFmtId="0" fontId="59" fillId="0" borderId="0" xfId="0" applyFont="1"/>
    <xf numFmtId="0" fontId="49" fillId="0" borderId="0" xfId="44" applyFont="1" applyBorder="1" applyAlignment="1">
      <alignment horizontal="left" vertical="top"/>
    </xf>
    <xf numFmtId="0" fontId="23" fillId="0" borderId="0" xfId="0" applyFont="1" applyAlignment="1">
      <alignment vertical="top"/>
    </xf>
    <xf numFmtId="0" fontId="60" fillId="0" borderId="0" xfId="0" applyFont="1"/>
    <xf numFmtId="0" fontId="61" fillId="0" borderId="0" xfId="0" applyFont="1"/>
    <xf numFmtId="0" fontId="18" fillId="0" borderId="0" xfId="0" applyFont="1" applyAlignment="1">
      <alignment vertical="top"/>
    </xf>
    <xf numFmtId="0" fontId="59" fillId="0" borderId="0" xfId="0" applyFont="1" applyAlignment="1">
      <alignment vertical="top"/>
    </xf>
    <xf numFmtId="0" fontId="13" fillId="0" borderId="33" xfId="4" applyFill="1" applyBorder="1" applyAlignment="1">
      <alignment horizontal="left" vertical="top" wrapText="1"/>
    </xf>
    <xf numFmtId="0" fontId="13" fillId="0" borderId="37" xfId="4" applyFill="1" applyBorder="1" applyAlignment="1">
      <alignment horizontal="left" vertical="center" wrapText="1"/>
    </xf>
    <xf numFmtId="0" fontId="13" fillId="0" borderId="22" xfId="4" applyFill="1" applyBorder="1" applyAlignment="1">
      <alignment horizontal="left" vertical="center" wrapText="1"/>
    </xf>
    <xf numFmtId="0" fontId="13" fillId="0" borderId="32" xfId="4" applyFill="1" applyBorder="1" applyAlignment="1">
      <alignment horizontal="left" vertical="top" wrapText="1"/>
    </xf>
    <xf numFmtId="0" fontId="13" fillId="0" borderId="34" xfId="4" applyFill="1" applyBorder="1" applyAlignment="1">
      <alignment horizontal="left" vertical="top" wrapText="1"/>
    </xf>
    <xf numFmtId="0" fontId="14" fillId="9" borderId="18" xfId="29" applyBorder="1">
      <alignment horizontal="left" vertical="top" wrapText="1"/>
    </xf>
    <xf numFmtId="0" fontId="14" fillId="9" borderId="20" xfId="29" applyBorder="1">
      <alignment horizontal="left" vertical="top" wrapText="1"/>
    </xf>
    <xf numFmtId="0" fontId="14" fillId="9" borderId="18" xfId="29" applyBorder="1" applyAlignment="1">
      <alignment horizontal="right" vertical="top" wrapText="1"/>
    </xf>
    <xf numFmtId="1" fontId="14" fillId="9" borderId="9" xfId="29" applyNumberFormat="1" applyAlignment="1">
      <alignment horizontal="right" vertical="top" wrapText="1"/>
    </xf>
    <xf numFmtId="1" fontId="14" fillId="9" borderId="21" xfId="29" applyNumberFormat="1" applyBorder="1" applyAlignment="1">
      <alignment horizontal="right" vertical="top" wrapText="1"/>
    </xf>
    <xf numFmtId="167" fontId="14" fillId="9" borderId="9" xfId="29" applyNumberFormat="1" applyAlignment="1">
      <alignment vertical="top" wrapText="1"/>
    </xf>
    <xf numFmtId="167" fontId="14" fillId="9" borderId="19" xfId="29" applyNumberFormat="1" applyBorder="1" applyAlignment="1">
      <alignment vertical="top" wrapText="1"/>
    </xf>
    <xf numFmtId="167" fontId="14" fillId="9" borderId="21" xfId="29" applyNumberFormat="1" applyBorder="1" applyAlignment="1">
      <alignment vertical="top" wrapText="1"/>
    </xf>
    <xf numFmtId="167" fontId="14" fillId="9" borderId="36" xfId="29" applyNumberFormat="1" applyBorder="1" applyAlignment="1">
      <alignment vertical="top" wrapText="1"/>
    </xf>
    <xf numFmtId="0" fontId="10" fillId="62" borderId="0" xfId="0" applyFont="1" applyFill="1" applyAlignment="1">
      <alignment vertical="top"/>
    </xf>
    <xf numFmtId="0" fontId="7" fillId="62" borderId="0" xfId="0" applyFont="1" applyFill="1" applyAlignment="1">
      <alignment vertical="top"/>
    </xf>
    <xf numFmtId="0" fontId="15" fillId="62" borderId="24" xfId="14" applyFill="1">
      <alignment horizontal="left" vertical="center"/>
    </xf>
    <xf numFmtId="0" fontId="15" fillId="62" borderId="24" xfId="14" applyFill="1" applyAlignment="1">
      <alignment vertical="center"/>
    </xf>
    <xf numFmtId="175" fontId="14" fillId="0" borderId="9" xfId="45" applyFill="1" applyBorder="1" applyAlignment="1">
      <alignment horizontal="left" vertical="center"/>
    </xf>
    <xf numFmtId="166" fontId="14" fillId="0" borderId="21" xfId="5" applyFill="1" applyBorder="1" applyAlignment="1">
      <alignment horizontal="left" vertical="center"/>
    </xf>
    <xf numFmtId="166" fontId="14" fillId="0" borderId="21" xfId="5" applyBorder="1" applyAlignment="1">
      <alignment horizontal="left" vertical="center"/>
    </xf>
    <xf numFmtId="0" fontId="13" fillId="0" borderId="21" xfId="4" applyFill="1" applyBorder="1" applyAlignment="1">
      <alignment vertical="center"/>
    </xf>
    <xf numFmtId="0" fontId="13" fillId="0" borderId="21" xfId="4" applyFill="1" applyBorder="1" applyAlignment="1">
      <alignment vertical="center" wrapText="1"/>
    </xf>
    <xf numFmtId="175" fontId="14" fillId="0" borderId="13" xfId="45" applyFill="1" applyBorder="1" applyAlignment="1">
      <alignment vertical="center"/>
    </xf>
    <xf numFmtId="175" fontId="14" fillId="0" borderId="9" xfId="45" applyBorder="1" applyAlignment="1">
      <alignment vertical="center"/>
    </xf>
    <xf numFmtId="0" fontId="10" fillId="63" borderId="0" xfId="0" applyFont="1" applyFill="1" applyAlignment="1">
      <alignment vertical="top"/>
    </xf>
    <xf numFmtId="0" fontId="7" fillId="63" borderId="0" xfId="0" applyFont="1" applyFill="1" applyAlignment="1">
      <alignment vertical="top"/>
    </xf>
    <xf numFmtId="0" fontId="15" fillId="63" borderId="24" xfId="14" applyFill="1" applyAlignment="1">
      <alignment vertical="center"/>
    </xf>
    <xf numFmtId="0" fontId="15" fillId="63" borderId="24" xfId="14" applyFill="1">
      <alignment horizontal="left" vertical="center"/>
    </xf>
    <xf numFmtId="0" fontId="10" fillId="64" borderId="0" xfId="0" applyFont="1" applyFill="1" applyAlignment="1">
      <alignment vertical="top"/>
    </xf>
    <xf numFmtId="0" fontId="7" fillId="64" borderId="0" xfId="0" applyFont="1" applyFill="1" applyAlignment="1">
      <alignment vertical="top"/>
    </xf>
    <xf numFmtId="0" fontId="15" fillId="64" borderId="24" xfId="14" applyFill="1">
      <alignment horizontal="left" vertical="center"/>
    </xf>
    <xf numFmtId="0" fontId="62" fillId="0" borderId="12" xfId="23" applyFill="1" applyBorder="1">
      <alignment horizontal="left" vertical="center" wrapText="1"/>
    </xf>
    <xf numFmtId="0" fontId="62" fillId="0" borderId="0" xfId="23" applyBorder="1" applyAlignment="1">
      <alignment horizontal="left" vertical="center" indent="1"/>
    </xf>
    <xf numFmtId="0" fontId="10" fillId="65" borderId="0" xfId="0" applyFont="1" applyFill="1" applyAlignment="1">
      <alignment vertical="top"/>
    </xf>
    <xf numFmtId="0" fontId="7" fillId="65" borderId="0" xfId="0" applyFont="1" applyFill="1" applyAlignment="1">
      <alignment vertical="top"/>
    </xf>
    <xf numFmtId="0" fontId="15" fillId="65" borderId="24" xfId="14" applyFill="1">
      <alignment horizontal="left" vertical="center"/>
    </xf>
    <xf numFmtId="0" fontId="22" fillId="40" borderId="38" xfId="20" applyFill="1" applyBorder="1" applyAlignment="1" applyProtection="1">
      <alignment horizontal="left" vertical="center" wrapText="1" indent="1"/>
      <protection locked="0"/>
    </xf>
    <xf numFmtId="0" fontId="22" fillId="41" borderId="38" xfId="20" applyFill="1" applyBorder="1" applyAlignment="1" applyProtection="1">
      <alignment horizontal="left" vertical="center" wrapText="1" indent="1"/>
      <protection locked="0"/>
    </xf>
    <xf numFmtId="0" fontId="22" fillId="36" borderId="38" xfId="20" applyFill="1" applyBorder="1" applyAlignment="1" applyProtection="1">
      <alignment vertical="center" wrapText="1"/>
      <protection locked="0"/>
    </xf>
    <xf numFmtId="0" fontId="22" fillId="45" borderId="38" xfId="20" applyFill="1" applyBorder="1" applyAlignment="1" applyProtection="1">
      <alignment horizontal="left" vertical="center" wrapText="1" indent="1"/>
      <protection locked="0"/>
    </xf>
    <xf numFmtId="0" fontId="41" fillId="0" borderId="0" xfId="46" applyFont="1" applyFill="1" applyBorder="1" applyAlignment="1">
      <alignment horizontal="left" vertical="center" wrapText="1" indent="1"/>
    </xf>
    <xf numFmtId="0" fontId="63" fillId="0" borderId="0" xfId="46" applyFont="1" applyFill="1" applyBorder="1" applyAlignment="1">
      <alignment horizontal="left" vertical="center" wrapText="1" indent="1"/>
    </xf>
    <xf numFmtId="0" fontId="39" fillId="0" borderId="0" xfId="12" applyFont="1" applyFill="1" applyBorder="1" applyAlignment="1">
      <alignment horizontal="left" vertical="center" indent="1"/>
    </xf>
    <xf numFmtId="0" fontId="64" fillId="0" borderId="0" xfId="46" applyFont="1" applyFill="1" applyBorder="1" applyAlignment="1">
      <alignment horizontal="left" vertical="center" wrapText="1" indent="1"/>
    </xf>
    <xf numFmtId="0" fontId="62" fillId="0" borderId="0" xfId="23" quotePrefix="1" applyBorder="1">
      <alignment horizontal="left" vertical="center" wrapText="1"/>
    </xf>
    <xf numFmtId="0" fontId="62" fillId="0" borderId="13" xfId="23" applyBorder="1">
      <alignment horizontal="left" vertical="center" wrapText="1"/>
    </xf>
    <xf numFmtId="0" fontId="62" fillId="0" borderId="13" xfId="23" quotePrefix="1" applyBorder="1">
      <alignment horizontal="left" vertical="center" wrapText="1"/>
    </xf>
    <xf numFmtId="0" fontId="62" fillId="0" borderId="13" xfId="23" quotePrefix="1" applyFill="1" applyBorder="1">
      <alignment horizontal="left" vertical="center" wrapText="1"/>
    </xf>
    <xf numFmtId="0" fontId="18" fillId="0" borderId="15" xfId="12" applyFill="1" applyBorder="1">
      <alignment horizontal="left" vertical="top"/>
    </xf>
    <xf numFmtId="166" fontId="14" fillId="0" borderId="0" xfId="22" applyBorder="1">
      <alignment horizontal="left" vertical="center" wrapText="1"/>
    </xf>
    <xf numFmtId="0" fontId="23" fillId="0" borderId="13" xfId="4" applyFont="1" applyBorder="1" applyAlignment="1">
      <alignment vertical="center" wrapText="1"/>
    </xf>
    <xf numFmtId="0" fontId="15" fillId="0" borderId="9" xfId="21" applyBorder="1" applyAlignment="1">
      <alignment horizontal="left"/>
    </xf>
    <xf numFmtId="166" fontId="14" fillId="0" borderId="0" xfId="5" applyFill="1" applyBorder="1" applyAlignment="1">
      <alignment vertical="center" wrapText="1"/>
    </xf>
    <xf numFmtId="0" fontId="13" fillId="0" borderId="9" xfId="4" applyBorder="1" applyAlignment="1">
      <alignment horizontal="right" vertical="center"/>
    </xf>
    <xf numFmtId="49" fontId="13" fillId="9" borderId="14" xfId="16" applyNumberFormat="1" applyFont="1" applyBorder="1">
      <alignment horizontal="left" vertical="center" wrapText="1"/>
      <protection locked="0"/>
    </xf>
    <xf numFmtId="0" fontId="62" fillId="0" borderId="0" xfId="23" applyBorder="1" applyAlignment="1">
      <alignment vertical="center"/>
    </xf>
    <xf numFmtId="166" fontId="14" fillId="0" borderId="13" xfId="22" applyAlignment="1">
      <alignment vertical="center" wrapText="1"/>
    </xf>
    <xf numFmtId="166" fontId="14" fillId="0" borderId="13" xfId="5" quotePrefix="1" applyBorder="1" applyAlignment="1">
      <alignment vertical="center" wrapText="1"/>
    </xf>
    <xf numFmtId="49" fontId="14" fillId="0" borderId="13" xfId="5" applyNumberFormat="1" applyBorder="1" applyAlignment="1">
      <alignment vertical="top" wrapText="1"/>
    </xf>
    <xf numFmtId="0" fontId="15" fillId="0" borderId="24" xfId="21" applyAlignment="1">
      <alignment vertical="center"/>
    </xf>
    <xf numFmtId="9" fontId="14" fillId="0" borderId="27" xfId="15" applyNumberFormat="1">
      <alignment horizontal="left" vertical="center"/>
    </xf>
    <xf numFmtId="166" fontId="14" fillId="0" borderId="9" xfId="22" applyBorder="1" applyAlignment="1">
      <alignment horizontal="left" vertical="center"/>
    </xf>
    <xf numFmtId="0" fontId="65" fillId="0" borderId="0" xfId="0" applyFont="1" applyAlignment="1">
      <alignment vertical="top"/>
    </xf>
    <xf numFmtId="0" fontId="59" fillId="0" borderId="0" xfId="50" applyFont="1">
      <alignment vertical="top"/>
    </xf>
    <xf numFmtId="0" fontId="23" fillId="0" borderId="0" xfId="16" applyFont="1" applyFill="1" applyBorder="1" applyAlignment="1">
      <alignment vertical="center" wrapText="1"/>
      <protection locked="0"/>
    </xf>
    <xf numFmtId="166" fontId="18" fillId="0" borderId="9" xfId="12" applyNumberFormat="1" applyBorder="1">
      <alignment horizontal="left" vertical="top"/>
    </xf>
    <xf numFmtId="0" fontId="23" fillId="0" borderId="9" xfId="16" applyFont="1" applyFill="1" applyBorder="1" applyAlignment="1">
      <alignment horizontal="left" vertical="top" wrapText="1"/>
      <protection locked="0"/>
    </xf>
    <xf numFmtId="0" fontId="23" fillId="0" borderId="9" xfId="16" applyFont="1" applyFill="1" applyBorder="1" applyAlignment="1">
      <alignment vertical="top" wrapText="1"/>
      <protection locked="0"/>
    </xf>
    <xf numFmtId="166" fontId="18" fillId="0" borderId="13" xfId="12" applyNumberFormat="1" applyFill="1" applyBorder="1">
      <alignment horizontal="left" vertical="top"/>
    </xf>
    <xf numFmtId="166" fontId="18" fillId="0" borderId="13" xfId="12" applyNumberFormat="1" applyBorder="1">
      <alignment horizontal="left" vertical="top"/>
    </xf>
    <xf numFmtId="0" fontId="14" fillId="9" borderId="27" xfId="16" applyBorder="1">
      <alignment horizontal="left" vertical="center" wrapText="1"/>
      <protection locked="0"/>
    </xf>
    <xf numFmtId="166" fontId="14" fillId="0" borderId="27" xfId="15" applyNumberFormat="1">
      <alignment horizontal="left" vertical="center"/>
    </xf>
    <xf numFmtId="0" fontId="23" fillId="0" borderId="9" xfId="4" applyFont="1" applyBorder="1" applyAlignment="1">
      <alignment horizontal="left" vertical="center" wrapText="1"/>
    </xf>
    <xf numFmtId="0" fontId="41" fillId="0" borderId="0" xfId="0" applyFont="1" applyAlignment="1">
      <alignment vertical="top"/>
    </xf>
    <xf numFmtId="0" fontId="0" fillId="0" borderId="3" xfId="0" applyBorder="1"/>
    <xf numFmtId="0" fontId="50" fillId="21" borderId="6" xfId="46" applyFill="1" applyBorder="1" applyAlignment="1">
      <alignment horizontal="left" vertical="center" wrapText="1" indent="1"/>
    </xf>
    <xf numFmtId="0" fontId="50" fillId="20" borderId="6" xfId="46" applyFill="1" applyBorder="1" applyAlignment="1">
      <alignment horizontal="left" vertical="center" wrapText="1" indent="1"/>
    </xf>
    <xf numFmtId="0" fontId="42" fillId="10" borderId="0" xfId="9" applyFont="1" applyFill="1" applyBorder="1">
      <alignment horizontal="left" vertical="center"/>
    </xf>
    <xf numFmtId="0" fontId="39" fillId="0" borderId="0" xfId="12" applyFont="1" applyBorder="1" applyAlignment="1">
      <alignment horizontal="left" vertical="center" indent="1"/>
    </xf>
    <xf numFmtId="0" fontId="22" fillId="67" borderId="2" xfId="20" applyFill="1" applyBorder="1" applyAlignment="1">
      <alignment horizontal="left" vertical="center" wrapText="1" indent="1"/>
    </xf>
    <xf numFmtId="0" fontId="22" fillId="23" borderId="2" xfId="20" applyFill="1" applyBorder="1" applyAlignment="1">
      <alignment horizontal="left" vertical="center" wrapText="1" indent="1"/>
    </xf>
    <xf numFmtId="0" fontId="22" fillId="57" borderId="2" xfId="20" applyFill="1" applyBorder="1" applyAlignment="1">
      <alignment horizontal="left" vertical="center" wrapText="1" indent="1"/>
    </xf>
    <xf numFmtId="0" fontId="50" fillId="68" borderId="2" xfId="46" applyFill="1" applyAlignment="1">
      <alignment horizontal="left" vertical="center" wrapText="1" indent="1"/>
    </xf>
    <xf numFmtId="0" fontId="42" fillId="10" borderId="0" xfId="9" applyFont="1" applyFill="1" applyBorder="1" applyAlignment="1">
      <alignment horizontal="left" vertical="center" wrapText="1"/>
    </xf>
    <xf numFmtId="0" fontId="50" fillId="68" borderId="6" xfId="46" applyFill="1" applyBorder="1" applyAlignment="1">
      <alignment horizontal="left" vertical="center" wrapText="1" indent="1"/>
    </xf>
    <xf numFmtId="0" fontId="11" fillId="33" borderId="2" xfId="4" applyFont="1" applyFill="1" applyBorder="1" applyAlignment="1">
      <alignment vertical="top" wrapText="1"/>
    </xf>
    <xf numFmtId="0" fontId="11" fillId="32" borderId="2" xfId="0" applyFont="1" applyFill="1" applyBorder="1" applyAlignment="1">
      <alignment vertical="top" wrapText="1"/>
    </xf>
    <xf numFmtId="0" fontId="11" fillId="48" borderId="2" xfId="4" applyFont="1" applyFill="1" applyBorder="1" applyAlignment="1">
      <alignment vertical="top" wrapText="1"/>
    </xf>
    <xf numFmtId="49" fontId="11" fillId="9" borderId="2" xfId="6" applyNumberFormat="1">
      <alignment horizontal="left" vertical="center" wrapText="1" indent="1"/>
      <protection locked="0"/>
    </xf>
    <xf numFmtId="0" fontId="22" fillId="17" borderId="11" xfId="20" applyFill="1" applyBorder="1" applyAlignment="1" applyProtection="1">
      <alignment horizontal="left" vertical="center" wrapText="1" indent="1"/>
      <protection locked="0"/>
    </xf>
    <xf numFmtId="0" fontId="33" fillId="69" borderId="0" xfId="0" applyFont="1" applyFill="1" applyAlignment="1" applyProtection="1">
      <alignment horizontal="left" wrapText="1"/>
      <protection locked="0"/>
    </xf>
    <xf numFmtId="0" fontId="5" fillId="27" borderId="0" xfId="0" applyFont="1" applyFill="1" applyAlignment="1">
      <alignment horizontal="right" indent="1"/>
    </xf>
    <xf numFmtId="0" fontId="4" fillId="27" borderId="0" xfId="0" applyFont="1" applyFill="1" applyAlignment="1">
      <alignment horizontal="left"/>
    </xf>
    <xf numFmtId="0" fontId="4" fillId="27" borderId="0" xfId="0" applyFont="1" applyFill="1"/>
    <xf numFmtId="0" fontId="33" fillId="0" borderId="0" xfId="0" applyFont="1" applyAlignment="1" applyProtection="1">
      <alignment horizontal="left" wrapText="1"/>
      <protection locked="0"/>
    </xf>
    <xf numFmtId="0" fontId="22" fillId="23" borderId="11" xfId="20" applyFill="1" applyBorder="1" applyAlignment="1" applyProtection="1">
      <alignment horizontal="left" vertical="center" wrapText="1" indent="1"/>
      <protection locked="0"/>
    </xf>
    <xf numFmtId="0" fontId="73" fillId="0" borderId="0" xfId="18" applyFont="1" applyBorder="1" applyAlignment="1">
      <alignment vertical="center" wrapText="1"/>
    </xf>
    <xf numFmtId="166" fontId="14" fillId="0" borderId="15" xfId="5" applyFill="1" applyBorder="1" applyAlignment="1">
      <alignment horizontal="left" vertical="center" wrapText="1" indent="1"/>
    </xf>
    <xf numFmtId="172" fontId="14" fillId="9" borderId="9" xfId="29" applyNumberFormat="1">
      <alignment horizontal="left" vertical="top" wrapText="1"/>
    </xf>
    <xf numFmtId="165" fontId="14" fillId="9" borderId="9" xfId="16" applyNumberFormat="1" applyBorder="1">
      <alignment horizontal="left" vertical="center" wrapText="1"/>
      <protection locked="0"/>
    </xf>
    <xf numFmtId="167" fontId="14" fillId="9" borderId="9" xfId="16" applyNumberFormat="1" applyBorder="1">
      <alignment horizontal="left" vertical="center" wrapText="1"/>
      <protection locked="0"/>
    </xf>
    <xf numFmtId="168" fontId="14" fillId="9" borderId="9" xfId="16" applyNumberFormat="1" applyBorder="1">
      <alignment horizontal="left" vertical="center" wrapText="1"/>
      <protection locked="0"/>
    </xf>
    <xf numFmtId="173" fontId="14" fillId="9" borderId="9" xfId="16" applyNumberFormat="1" applyBorder="1">
      <alignment horizontal="left" vertical="center" wrapText="1"/>
      <protection locked="0"/>
    </xf>
    <xf numFmtId="165" fontId="14" fillId="9" borderId="9" xfId="16" applyNumberFormat="1" applyBorder="1" applyAlignment="1">
      <alignment horizontal="right" vertical="center" wrapText="1" indent="1"/>
      <protection locked="0"/>
    </xf>
    <xf numFmtId="167" fontId="14" fillId="9" borderId="9" xfId="16" applyNumberFormat="1" applyBorder="1" applyAlignment="1">
      <alignment horizontal="right" vertical="center" wrapText="1" indent="1"/>
      <protection locked="0"/>
    </xf>
    <xf numFmtId="167" fontId="14" fillId="0" borderId="15" xfId="5" applyNumberFormat="1" applyBorder="1" applyAlignment="1">
      <alignment horizontal="right" vertical="center" wrapText="1" indent="1"/>
    </xf>
    <xf numFmtId="0" fontId="14" fillId="9" borderId="14" xfId="16" applyBorder="1">
      <alignment horizontal="left" vertical="center" wrapText="1"/>
      <protection locked="0"/>
    </xf>
    <xf numFmtId="0" fontId="14" fillId="9" borderId="40" xfId="16" applyBorder="1">
      <alignment horizontal="left" vertical="center" wrapText="1"/>
      <protection locked="0"/>
    </xf>
    <xf numFmtId="167" fontId="14" fillId="9" borderId="40" xfId="16" applyNumberFormat="1" applyBorder="1" applyAlignment="1">
      <alignment horizontal="right" vertical="center" wrapText="1" indent="1"/>
      <protection locked="0"/>
    </xf>
    <xf numFmtId="167" fontId="14" fillId="9" borderId="14" xfId="16" applyNumberFormat="1" applyBorder="1" applyAlignment="1">
      <alignment horizontal="right" vertical="center" wrapText="1" indent="1"/>
      <protection locked="0"/>
    </xf>
    <xf numFmtId="0" fontId="0" fillId="0" borderId="17" xfId="0" applyBorder="1"/>
    <xf numFmtId="0" fontId="14" fillId="9" borderId="14" xfId="29" applyBorder="1">
      <alignment horizontal="left" vertical="top" wrapText="1"/>
    </xf>
    <xf numFmtId="0" fontId="13" fillId="0" borderId="14" xfId="4" applyBorder="1">
      <alignment horizontal="left" vertical="center"/>
    </xf>
    <xf numFmtId="0" fontId="18" fillId="0" borderId="41" xfId="12" applyBorder="1">
      <alignment horizontal="left" vertical="top"/>
    </xf>
    <xf numFmtId="0" fontId="13" fillId="0" borderId="14" xfId="4" applyBorder="1" applyAlignment="1">
      <alignment horizontal="left" vertical="center" wrapText="1"/>
    </xf>
    <xf numFmtId="0" fontId="14" fillId="9" borderId="17" xfId="16" applyBorder="1">
      <alignment horizontal="left" vertical="center" wrapText="1"/>
      <protection locked="0"/>
    </xf>
    <xf numFmtId="0" fontId="62" fillId="0" borderId="0" xfId="23" applyFill="1" applyBorder="1">
      <alignment horizontal="left" vertical="center" wrapText="1"/>
    </xf>
    <xf numFmtId="0" fontId="62" fillId="0" borderId="0" xfId="23" applyBorder="1" applyAlignment="1">
      <alignment vertical="center" wrapText="1"/>
    </xf>
    <xf numFmtId="0" fontId="13" fillId="0" borderId="15" xfId="4" applyFill="1" applyBorder="1" applyAlignment="1">
      <alignment horizontal="left" vertical="center" wrapText="1" indent="1"/>
    </xf>
    <xf numFmtId="0" fontId="13" fillId="0" borderId="23" xfId="4" applyBorder="1" applyAlignment="1">
      <alignment vertical="center"/>
    </xf>
    <xf numFmtId="175" fontId="14" fillId="0" borderId="27" xfId="45" applyBorder="1">
      <alignment horizontal="left" vertical="center"/>
    </xf>
    <xf numFmtId="174" fontId="14" fillId="0" borderId="13" xfId="45" applyNumberFormat="1" applyFill="1" applyBorder="1" applyAlignment="1">
      <alignment horizontal="left" vertical="center"/>
    </xf>
    <xf numFmtId="174" fontId="14" fillId="0" borderId="27" xfId="45" applyNumberFormat="1" applyBorder="1" applyAlignment="1">
      <alignment horizontal="left" vertical="center"/>
    </xf>
    <xf numFmtId="0" fontId="14" fillId="0" borderId="27" xfId="15" applyAlignment="1">
      <alignment horizontal="left" vertical="center" wrapText="1"/>
    </xf>
    <xf numFmtId="0" fontId="14" fillId="0" borderId="27" xfId="15" applyAlignment="1">
      <alignment vertical="center" wrapText="1"/>
    </xf>
    <xf numFmtId="166" fontId="14" fillId="0" borderId="9" xfId="5" applyFill="1" applyBorder="1" applyAlignment="1">
      <alignment vertical="center" wrapText="1"/>
    </xf>
    <xf numFmtId="166" fontId="14" fillId="0" borderId="9" xfId="5" applyBorder="1" applyAlignment="1">
      <alignment vertical="center" wrapText="1"/>
    </xf>
    <xf numFmtId="171" fontId="14" fillId="0" borderId="0" xfId="5" applyNumberFormat="1">
      <alignment horizontal="left" vertical="center" wrapText="1"/>
    </xf>
    <xf numFmtId="171" fontId="14" fillId="0" borderId="9" xfId="5" applyNumberFormat="1" applyBorder="1">
      <alignment horizontal="left" vertical="center" wrapText="1"/>
    </xf>
    <xf numFmtId="175" fontId="14" fillId="0" borderId="27" xfId="45" applyBorder="1" applyAlignment="1">
      <alignment vertical="center"/>
    </xf>
    <xf numFmtId="0" fontId="7" fillId="8" borderId="0" xfId="0" applyFont="1" applyFill="1" applyAlignment="1">
      <alignment vertical="top" wrapText="1"/>
    </xf>
    <xf numFmtId="0" fontId="15" fillId="8" borderId="24" xfId="14" applyFill="1" applyAlignment="1">
      <alignment horizontal="left" vertical="center" wrapText="1"/>
    </xf>
    <xf numFmtId="0" fontId="0" fillId="0" borderId="13" xfId="0" applyBorder="1" applyAlignment="1">
      <alignment wrapText="1"/>
    </xf>
    <xf numFmtId="0" fontId="0" fillId="0" borderId="0" xfId="0" applyAlignment="1">
      <alignment wrapText="1"/>
    </xf>
    <xf numFmtId="0" fontId="0" fillId="0" borderId="9" xfId="0" applyBorder="1" applyAlignment="1">
      <alignment wrapText="1"/>
    </xf>
    <xf numFmtId="175" fontId="14" fillId="0" borderId="13" xfId="45" applyBorder="1" applyAlignment="1">
      <alignment horizontal="left" vertical="center" wrapText="1"/>
    </xf>
    <xf numFmtId="175" fontId="14" fillId="0" borderId="9" xfId="45" applyFill="1" applyBorder="1" applyAlignment="1">
      <alignment horizontal="left" vertical="center" wrapText="1"/>
    </xf>
    <xf numFmtId="0" fontId="18" fillId="0" borderId="12" xfId="12" applyFill="1" applyBorder="1" applyAlignment="1">
      <alignment horizontal="left" vertical="top" indent="1"/>
    </xf>
    <xf numFmtId="37" fontId="14" fillId="0" borderId="0" xfId="5" applyNumberFormat="1" applyFill="1" applyBorder="1">
      <alignment horizontal="left" vertical="center" wrapText="1"/>
    </xf>
    <xf numFmtId="0" fontId="13" fillId="0" borderId="9" xfId="4" applyBorder="1" applyAlignment="1">
      <alignment vertical="top"/>
    </xf>
    <xf numFmtId="0" fontId="13" fillId="0" borderId="9" xfId="4" applyBorder="1" applyAlignment="1">
      <alignment vertical="top" wrapText="1"/>
    </xf>
    <xf numFmtId="0" fontId="62" fillId="0" borderId="13" xfId="23" applyFill="1" applyBorder="1">
      <alignment horizontal="left" vertical="center" wrapText="1"/>
    </xf>
    <xf numFmtId="166" fontId="14" fillId="0" borderId="15" xfId="5" applyBorder="1">
      <alignment horizontal="left" vertical="center" wrapText="1"/>
    </xf>
    <xf numFmtId="175" fontId="14" fillId="0" borderId="9" xfId="45" applyBorder="1" applyAlignment="1">
      <alignment horizontal="left" vertical="center" wrapText="1"/>
    </xf>
    <xf numFmtId="0" fontId="15" fillId="0" borderId="24" xfId="14" applyFill="1" applyAlignment="1">
      <alignment vertical="center"/>
    </xf>
    <xf numFmtId="174" fontId="14" fillId="9" borderId="13" xfId="25" applyBorder="1">
      <alignment horizontal="left" vertical="center"/>
      <protection locked="0"/>
    </xf>
    <xf numFmtId="0" fontId="13" fillId="0" borderId="42" xfId="4" applyBorder="1" applyAlignment="1">
      <alignment vertical="center"/>
    </xf>
    <xf numFmtId="167" fontId="11" fillId="9" borderId="2" xfId="6" applyNumberFormat="1" applyAlignment="1">
      <alignment horizontal="left" vertical="top" wrapText="1" indent="1"/>
      <protection locked="0"/>
    </xf>
    <xf numFmtId="167" fontId="11" fillId="0" borderId="2" xfId="6" applyNumberFormat="1" applyFill="1" applyAlignment="1" applyProtection="1">
      <alignment horizontal="left" vertical="top" wrapText="1" indent="1"/>
    </xf>
    <xf numFmtId="169" fontId="11" fillId="0" borderId="0" xfId="1" applyNumberFormat="1" applyFont="1" applyFill="1" applyBorder="1" applyAlignment="1" applyProtection="1">
      <alignment horizontal="left" vertical="top" wrapText="1" indent="1"/>
    </xf>
    <xf numFmtId="169" fontId="11" fillId="0" borderId="0" xfId="6" applyNumberFormat="1" applyFill="1" applyBorder="1" applyAlignment="1" applyProtection="1">
      <alignment horizontal="left" vertical="top" wrapText="1" indent="1"/>
    </xf>
    <xf numFmtId="49" fontId="11" fillId="9" borderId="25" xfId="6" applyNumberFormat="1" applyBorder="1">
      <alignment horizontal="left" vertical="center" wrapText="1" indent="1"/>
      <protection locked="0"/>
    </xf>
    <xf numFmtId="0" fontId="22" fillId="9" borderId="2" xfId="20" applyFill="1" applyBorder="1" applyAlignment="1" applyProtection="1">
      <alignment horizontal="left" vertical="center" wrapText="1" indent="1"/>
      <protection locked="0"/>
    </xf>
    <xf numFmtId="0" fontId="22" fillId="16" borderId="11" xfId="20" applyFill="1" applyBorder="1" applyAlignment="1" applyProtection="1">
      <alignment horizontal="left" vertical="center" wrapText="1" indent="1"/>
      <protection locked="0"/>
    </xf>
    <xf numFmtId="175" fontId="11" fillId="9" borderId="2" xfId="6" applyNumberFormat="1" applyAlignment="1">
      <alignment horizontal="left" vertical="center" indent="1"/>
      <protection locked="0"/>
    </xf>
    <xf numFmtId="175" fontId="11" fillId="9" borderId="2" xfId="6" applyNumberFormat="1">
      <alignment horizontal="left" vertical="center" wrapText="1" indent="1"/>
      <protection locked="0"/>
    </xf>
    <xf numFmtId="0" fontId="14" fillId="0" borderId="13" xfId="15" applyBorder="1">
      <alignment horizontal="left" vertical="center"/>
    </xf>
    <xf numFmtId="0" fontId="13" fillId="0" borderId="21" xfId="4" applyBorder="1">
      <alignment horizontal="left" vertical="center"/>
    </xf>
    <xf numFmtId="164" fontId="14" fillId="0" borderId="9" xfId="5" applyNumberFormat="1" applyFill="1" applyBorder="1" applyAlignment="1">
      <alignment horizontal="left" vertical="center"/>
    </xf>
    <xf numFmtId="0" fontId="13" fillId="0" borderId="15" xfId="4" applyFill="1" applyBorder="1" applyAlignment="1">
      <alignment horizontal="left" vertical="top" wrapText="1" indent="1"/>
    </xf>
    <xf numFmtId="174" fontId="14" fillId="0" borderId="26" xfId="45" applyNumberFormat="1" applyFill="1" applyBorder="1" applyAlignment="1">
      <alignment vertical="center"/>
    </xf>
    <xf numFmtId="174" fontId="14" fillId="0" borderId="27" xfId="45" applyNumberFormat="1" applyBorder="1" applyAlignment="1">
      <alignment vertical="center"/>
    </xf>
    <xf numFmtId="174" fontId="14" fillId="0" borderId="26" xfId="45" applyNumberFormat="1" applyFill="1" applyBorder="1" applyAlignment="1">
      <alignment horizontal="left" vertical="center"/>
    </xf>
    <xf numFmtId="174" fontId="14" fillId="0" borderId="9" xfId="45" applyNumberFormat="1" applyFill="1" applyBorder="1" applyAlignment="1">
      <alignment horizontal="left" vertical="center"/>
    </xf>
    <xf numFmtId="166" fontId="14" fillId="0" borderId="0" xfId="5" applyFill="1" applyBorder="1" applyAlignment="1">
      <alignment horizontal="left" vertical="center" wrapText="1" indent="1"/>
    </xf>
    <xf numFmtId="175" fontId="14" fillId="0" borderId="9" xfId="45" applyFill="1" applyBorder="1" applyAlignment="1">
      <alignment horizontal="left" vertical="center" indent="1"/>
    </xf>
    <xf numFmtId="175" fontId="14" fillId="0" borderId="26" xfId="45" applyFill="1" applyBorder="1" applyAlignment="1">
      <alignment horizontal="left" vertical="center" indent="1"/>
    </xf>
    <xf numFmtId="166" fontId="75" fillId="0" borderId="9" xfId="5" applyFont="1" applyFill="1" applyBorder="1">
      <alignment horizontal="left" vertical="center" wrapText="1"/>
    </xf>
    <xf numFmtId="0" fontId="15" fillId="0" borderId="22" xfId="21" applyBorder="1">
      <alignment horizontal="left" vertical="center"/>
    </xf>
    <xf numFmtId="166" fontId="75" fillId="0" borderId="15" xfId="5" applyFont="1" applyFill="1" applyBorder="1">
      <alignment horizontal="left" vertical="center" wrapText="1"/>
    </xf>
    <xf numFmtId="166" fontId="75" fillId="0" borderId="0" xfId="5" applyFont="1" applyFill="1" applyBorder="1">
      <alignment horizontal="left" vertical="center" wrapText="1"/>
    </xf>
    <xf numFmtId="0" fontId="0" fillId="0" borderId="0" xfId="0" quotePrefix="1"/>
    <xf numFmtId="0" fontId="13" fillId="0" borderId="9" xfId="4" applyFill="1" applyBorder="1" applyProtection="1">
      <alignment horizontal="left" vertical="center"/>
      <protection locked="0"/>
    </xf>
    <xf numFmtId="0" fontId="62" fillId="0" borderId="0" xfId="23" applyBorder="1" applyAlignment="1">
      <alignment horizontal="left" vertical="center"/>
    </xf>
    <xf numFmtId="0" fontId="62" fillId="0" borderId="0" xfId="23" applyFill="1" applyBorder="1" applyAlignment="1">
      <alignment horizontal="left" vertical="center"/>
    </xf>
    <xf numFmtId="0" fontId="62" fillId="0" borderId="0" xfId="23" quotePrefix="1" applyBorder="1" applyAlignment="1">
      <alignment horizontal="left" vertical="center"/>
    </xf>
    <xf numFmtId="0" fontId="62" fillId="0" borderId="0" xfId="23" quotePrefix="1" applyFill="1" applyBorder="1" applyAlignment="1">
      <alignment horizontal="left" vertical="center"/>
    </xf>
    <xf numFmtId="175" fontId="15" fillId="0" borderId="0" xfId="45" applyFont="1" applyBorder="1">
      <alignment horizontal="left" vertical="center"/>
    </xf>
    <xf numFmtId="175" fontId="15" fillId="0" borderId="9" xfId="45" applyFont="1" applyBorder="1">
      <alignment horizontal="left" vertical="center"/>
    </xf>
    <xf numFmtId="0" fontId="14" fillId="9" borderId="14" xfId="16" applyBorder="1" applyAlignment="1">
      <alignment vertical="center" wrapText="1"/>
      <protection locked="0"/>
    </xf>
    <xf numFmtId="0" fontId="13" fillId="9" borderId="40" xfId="16" applyFont="1" applyBorder="1" applyAlignment="1">
      <alignment vertical="center" wrapText="1"/>
      <protection locked="0"/>
    </xf>
    <xf numFmtId="0" fontId="14" fillId="9" borderId="40" xfId="16" applyBorder="1" applyAlignment="1">
      <alignment vertical="center" wrapText="1"/>
      <protection locked="0"/>
    </xf>
    <xf numFmtId="0" fontId="14" fillId="9" borderId="43" xfId="16" applyBorder="1">
      <alignment horizontal="left" vertical="center" wrapText="1"/>
      <protection locked="0"/>
    </xf>
    <xf numFmtId="0" fontId="14" fillId="9" borderId="44" xfId="16" applyBorder="1">
      <alignment horizontal="left" vertical="center" wrapText="1"/>
      <protection locked="0"/>
    </xf>
    <xf numFmtId="0" fontId="11" fillId="9" borderId="45" xfId="29" applyFont="1" applyBorder="1">
      <alignment horizontal="left" vertical="top" wrapText="1"/>
    </xf>
    <xf numFmtId="0" fontId="15" fillId="0" borderId="0" xfId="21" applyBorder="1" applyAlignment="1">
      <alignment horizontal="left" vertical="top"/>
    </xf>
    <xf numFmtId="165" fontId="14" fillId="0" borderId="9" xfId="5" applyNumberFormat="1" applyFill="1" applyBorder="1">
      <alignment horizontal="left" vertical="center" wrapText="1"/>
    </xf>
    <xf numFmtId="0" fontId="14" fillId="9" borderId="9" xfId="16" applyBorder="1" applyAlignment="1">
      <alignment horizontal="left" vertical="center"/>
      <protection locked="0"/>
    </xf>
    <xf numFmtId="0" fontId="13" fillId="0" borderId="40" xfId="4" applyBorder="1">
      <alignment horizontal="left" vertical="center"/>
    </xf>
    <xf numFmtId="0" fontId="13" fillId="0" borderId="28" xfId="4" applyBorder="1">
      <alignment horizontal="left" vertical="center"/>
    </xf>
    <xf numFmtId="9" fontId="14" fillId="9" borderId="28" xfId="1" applyFont="1" applyFill="1" applyBorder="1" applyAlignment="1" applyProtection="1">
      <alignment horizontal="left" vertical="center" wrapText="1" indent="1"/>
      <protection locked="0"/>
    </xf>
    <xf numFmtId="167" fontId="14" fillId="0" borderId="9" xfId="29" applyNumberFormat="1" applyFill="1" applyAlignment="1">
      <alignment horizontal="left" vertical="center" wrapText="1"/>
    </xf>
    <xf numFmtId="0" fontId="18" fillId="0" borderId="42" xfId="12" applyBorder="1">
      <alignment horizontal="left" vertical="top"/>
    </xf>
    <xf numFmtId="0" fontId="11" fillId="9" borderId="45" xfId="29" applyFont="1" applyBorder="1" applyAlignment="1">
      <alignment horizontal="left" vertical="top"/>
    </xf>
    <xf numFmtId="0" fontId="21" fillId="0" borderId="13" xfId="0" applyFont="1" applyBorder="1"/>
    <xf numFmtId="0" fontId="18" fillId="0" borderId="26" xfId="12" applyFill="1" applyBorder="1" applyAlignment="1">
      <alignment vertical="top"/>
    </xf>
    <xf numFmtId="49" fontId="14" fillId="9" borderId="9" xfId="29" applyNumberFormat="1" applyAlignment="1">
      <alignment horizontal="right" vertical="top" wrapText="1"/>
    </xf>
    <xf numFmtId="49" fontId="14" fillId="9" borderId="9" xfId="29" applyNumberFormat="1">
      <alignment horizontal="left" vertical="top" wrapText="1"/>
    </xf>
    <xf numFmtId="49" fontId="14" fillId="9" borderId="21" xfId="29" applyNumberFormat="1" applyBorder="1">
      <alignment horizontal="left" vertical="top" wrapText="1"/>
    </xf>
    <xf numFmtId="166" fontId="75" fillId="0" borderId="13" xfId="5" applyFont="1" applyFill="1" applyBorder="1">
      <alignment horizontal="left" vertical="center" wrapText="1"/>
    </xf>
    <xf numFmtId="166" fontId="14" fillId="9" borderId="0" xfId="5" applyFill="1" applyBorder="1" applyProtection="1">
      <alignment horizontal="left" vertical="center" wrapText="1"/>
      <protection locked="0"/>
    </xf>
    <xf numFmtId="166" fontId="14" fillId="9" borderId="13" xfId="5" applyFill="1" applyBorder="1" applyProtection="1">
      <alignment horizontal="left" vertical="center" wrapText="1"/>
      <protection locked="0"/>
    </xf>
    <xf numFmtId="0" fontId="29" fillId="9" borderId="9" xfId="3" applyBorder="1">
      <protection locked="0"/>
    </xf>
    <xf numFmtId="0" fontId="13" fillId="0" borderId="9" xfId="4" applyFill="1" applyBorder="1" applyAlignment="1">
      <alignment horizontal="left" vertical="center" indent="1"/>
    </xf>
    <xf numFmtId="170" fontId="14" fillId="0" borderId="9" xfId="5" applyNumberFormat="1" applyFill="1" applyBorder="1" applyAlignment="1">
      <alignment horizontal="left" vertical="center"/>
    </xf>
    <xf numFmtId="174" fontId="14" fillId="0" borderId="9" xfId="45" applyNumberFormat="1" applyBorder="1" applyAlignment="1">
      <alignment horizontal="left" vertical="center"/>
    </xf>
    <xf numFmtId="0" fontId="12" fillId="0" borderId="9" xfId="7" applyFill="1" applyBorder="1">
      <protection locked="0"/>
    </xf>
    <xf numFmtId="0" fontId="13" fillId="0" borderId="13" xfId="18" applyBorder="1" applyAlignment="1">
      <alignment horizontal="left" vertical="center" wrapText="1" indent="3"/>
    </xf>
    <xf numFmtId="0" fontId="13" fillId="0" borderId="9" xfId="18" applyFill="1" applyBorder="1" applyAlignment="1">
      <alignment horizontal="left" vertical="center"/>
    </xf>
    <xf numFmtId="171" fontId="14" fillId="0" borderId="13" xfId="5" applyNumberFormat="1" applyBorder="1">
      <alignment horizontal="left" vertical="center" wrapText="1"/>
    </xf>
    <xf numFmtId="0" fontId="13" fillId="0" borderId="9" xfId="18" applyFill="1" applyBorder="1" applyAlignment="1">
      <alignment vertical="center" wrapText="1"/>
    </xf>
    <xf numFmtId="175" fontId="14" fillId="0" borderId="21" xfId="45" applyFill="1" applyBorder="1" applyAlignment="1">
      <alignment horizontal="left" vertical="center" wrapText="1"/>
    </xf>
    <xf numFmtId="0" fontId="15" fillId="34" borderId="24" xfId="14" applyFill="1" applyAlignment="1">
      <alignment horizontal="left" vertical="center" wrapText="1"/>
    </xf>
    <xf numFmtId="175" fontId="14" fillId="0" borderId="15" xfId="45" applyFill="1" applyBorder="1" applyAlignment="1">
      <alignment horizontal="left" vertical="center"/>
    </xf>
    <xf numFmtId="0" fontId="13" fillId="0" borderId="0" xfId="4" applyBorder="1" applyAlignment="1">
      <alignment horizontal="left" vertical="center" wrapText="1"/>
    </xf>
    <xf numFmtId="175" fontId="14" fillId="0" borderId="23" xfId="45" applyFill="1" applyBorder="1" applyAlignment="1">
      <alignment horizontal="left" vertical="center"/>
    </xf>
    <xf numFmtId="0" fontId="7" fillId="0" borderId="0" xfId="0" applyFont="1" applyAlignment="1" applyProtection="1">
      <alignment vertical="top"/>
      <protection locked="0"/>
    </xf>
    <xf numFmtId="0" fontId="32" fillId="0" borderId="0" xfId="13" applyProtection="1">
      <alignment vertical="top"/>
      <protection locked="0"/>
    </xf>
    <xf numFmtId="0" fontId="48" fillId="0" borderId="27" xfId="15" applyFont="1">
      <alignment horizontal="left" vertical="center"/>
    </xf>
    <xf numFmtId="0" fontId="67" fillId="0" borderId="0" xfId="46" applyFont="1" applyFill="1" applyBorder="1" applyAlignment="1">
      <alignment horizontal="left" vertical="center" wrapText="1"/>
    </xf>
    <xf numFmtId="0" fontId="41" fillId="0" borderId="0" xfId="46" applyFont="1" applyFill="1" applyBorder="1" applyAlignment="1">
      <alignment horizontal="left" vertical="center" wrapText="1"/>
    </xf>
    <xf numFmtId="0" fontId="63" fillId="0" borderId="0" xfId="46" applyFont="1" applyFill="1" applyBorder="1" applyAlignment="1">
      <alignment horizontal="left" vertical="center" wrapText="1"/>
    </xf>
    <xf numFmtId="0" fontId="68" fillId="0" borderId="0" xfId="46" applyFont="1" applyFill="1" applyBorder="1" applyAlignment="1">
      <alignment horizontal="left" vertical="center" wrapText="1"/>
    </xf>
    <xf numFmtId="0" fontId="69" fillId="0" borderId="0" xfId="46" applyFont="1" applyFill="1" applyBorder="1" applyAlignment="1">
      <alignment horizontal="left" vertical="center" wrapText="1"/>
    </xf>
    <xf numFmtId="0" fontId="52" fillId="0" borderId="0" xfId="12" applyFont="1" applyFill="1" applyBorder="1" applyAlignment="1">
      <alignment horizontal="left" vertical="center"/>
    </xf>
    <xf numFmtId="0" fontId="64" fillId="0" borderId="0" xfId="46" applyFont="1" applyFill="1" applyBorder="1" applyAlignment="1">
      <alignment horizontal="left" vertical="center" wrapText="1"/>
    </xf>
    <xf numFmtId="0" fontId="66" fillId="0" borderId="0" xfId="46" applyFont="1" applyFill="1" applyBorder="1" applyAlignment="1">
      <alignment horizontal="left" vertical="center" wrapText="1"/>
    </xf>
    <xf numFmtId="0" fontId="71" fillId="0" borderId="0" xfId="0" applyFont="1"/>
    <xf numFmtId="0" fontId="70" fillId="0" borderId="2" xfId="46" applyFont="1" applyFill="1" applyAlignment="1">
      <alignment horizontal="left" vertical="center" wrapText="1"/>
    </xf>
    <xf numFmtId="0" fontId="69" fillId="0" borderId="2" xfId="46" applyFont="1" applyFill="1" applyAlignment="1">
      <alignment horizontal="left" vertical="center" wrapText="1"/>
    </xf>
    <xf numFmtId="0" fontId="48" fillId="0" borderId="0" xfId="4" applyFont="1" applyFill="1" applyBorder="1">
      <alignment horizontal="left" vertical="center"/>
    </xf>
    <xf numFmtId="0" fontId="72" fillId="0" borderId="2" xfId="46" applyFont="1" applyFill="1" applyAlignment="1">
      <alignment horizontal="left" vertical="center" wrapText="1"/>
    </xf>
    <xf numFmtId="0" fontId="72" fillId="0" borderId="25" xfId="46" applyFont="1" applyFill="1" applyBorder="1" applyAlignment="1">
      <alignment horizontal="left" vertical="center" wrapText="1"/>
    </xf>
    <xf numFmtId="0" fontId="39" fillId="0" borderId="0" xfId="12" applyFont="1" applyBorder="1" applyAlignment="1">
      <alignment horizontal="left" vertical="center"/>
    </xf>
    <xf numFmtId="0" fontId="70" fillId="0" borderId="0" xfId="46" applyFont="1" applyFill="1" applyBorder="1" applyAlignment="1">
      <alignment horizontal="left" vertical="center" wrapText="1"/>
    </xf>
    <xf numFmtId="0" fontId="53" fillId="0" borderId="0" xfId="12" applyFont="1" applyFill="1" applyBorder="1" applyAlignment="1">
      <alignment horizontal="left" vertical="center"/>
    </xf>
    <xf numFmtId="0" fontId="62" fillId="0" borderId="13" xfId="23" applyFill="1" applyBorder="1" applyAlignment="1">
      <alignment horizontal="left" vertical="center"/>
    </xf>
    <xf numFmtId="0" fontId="62" fillId="0" borderId="15" xfId="23" applyBorder="1" applyAlignment="1">
      <alignment horizontal="left" vertical="center"/>
    </xf>
    <xf numFmtId="0" fontId="13" fillId="0" borderId="13" xfId="43" applyBorder="1">
      <alignment horizontal="left" vertical="center"/>
    </xf>
    <xf numFmtId="0" fontId="14" fillId="9" borderId="40" xfId="29" applyBorder="1">
      <alignment horizontal="left" vertical="top" wrapText="1"/>
    </xf>
    <xf numFmtId="0" fontId="13" fillId="0" borderId="17" xfId="43" applyBorder="1">
      <alignment horizontal="left" vertical="center"/>
    </xf>
    <xf numFmtId="166" fontId="23" fillId="0" borderId="15" xfId="5" applyFont="1" applyBorder="1">
      <alignment horizontal="left" vertical="center" wrapText="1"/>
    </xf>
    <xf numFmtId="0" fontId="79" fillId="0" borderId="0" xfId="18" applyFont="1" applyBorder="1" applyAlignment="1">
      <alignment vertical="center" wrapText="1"/>
    </xf>
    <xf numFmtId="0" fontId="47" fillId="0" borderId="9" xfId="4" applyFont="1" applyBorder="1" applyAlignment="1">
      <alignment vertical="center"/>
    </xf>
    <xf numFmtId="0" fontId="14" fillId="9" borderId="13" xfId="16" applyBorder="1" applyAlignment="1">
      <alignment horizontal="left" vertical="center"/>
      <protection locked="0"/>
    </xf>
    <xf numFmtId="0" fontId="22" fillId="46" borderId="25" xfId="20" applyFill="1" applyBorder="1" applyAlignment="1">
      <alignment horizontal="left" vertical="center" wrapText="1" indent="1"/>
    </xf>
    <xf numFmtId="0" fontId="22" fillId="17" borderId="2" xfId="20" applyFill="1" applyBorder="1" applyAlignment="1">
      <alignment horizontal="left" vertical="center" wrapText="1" indent="1"/>
    </xf>
    <xf numFmtId="0" fontId="22" fillId="13" borderId="2" xfId="20" applyFill="1" applyBorder="1" applyAlignment="1">
      <alignment horizontal="left" vertical="center" wrapText="1" indent="1"/>
    </xf>
    <xf numFmtId="0" fontId="22" fillId="39" borderId="2" xfId="20" applyFill="1" applyBorder="1" applyAlignment="1">
      <alignment horizontal="left" vertical="center" wrapText="1" indent="1"/>
    </xf>
    <xf numFmtId="0" fontId="22" fillId="43" borderId="2" xfId="20" applyFill="1" applyBorder="1" applyAlignment="1">
      <alignment horizontal="left" vertical="center" wrapText="1" indent="1"/>
    </xf>
    <xf numFmtId="0" fontId="22" fillId="68" borderId="2" xfId="20" applyFill="1" applyBorder="1" applyAlignment="1">
      <alignment horizontal="left" vertical="center" wrapText="1" indent="1"/>
    </xf>
    <xf numFmtId="0" fontId="22" fillId="39" borderId="25" xfId="20" applyFill="1" applyBorder="1" applyAlignment="1">
      <alignment horizontal="left" vertical="center" wrapText="1" indent="1"/>
    </xf>
    <xf numFmtId="0" fontId="16" fillId="0" borderId="0" xfId="0" applyFont="1" applyProtection="1">
      <protection locked="0"/>
    </xf>
    <xf numFmtId="0" fontId="20" fillId="0" borderId="0" xfId="4" applyFont="1">
      <alignment horizontal="left" vertical="center"/>
    </xf>
    <xf numFmtId="0" fontId="11" fillId="0" borderId="2" xfId="6" applyFill="1">
      <alignment horizontal="left" vertical="center" wrapText="1" indent="1"/>
      <protection locked="0"/>
    </xf>
    <xf numFmtId="0" fontId="11" fillId="0" borderId="7" xfId="6" applyFill="1" applyBorder="1">
      <alignment horizontal="left" vertical="center" wrapText="1" indent="1"/>
      <protection locked="0"/>
    </xf>
    <xf numFmtId="174" fontId="11" fillId="9" borderId="2" xfId="25" applyFont="1" applyBorder="1">
      <alignment horizontal="left" vertical="center"/>
      <protection locked="0"/>
    </xf>
    <xf numFmtId="0" fontId="32" fillId="63" borderId="0" xfId="13" applyFill="1" applyAlignment="1">
      <alignment vertical="top" wrapText="1"/>
    </xf>
    <xf numFmtId="0" fontId="80" fillId="0" borderId="0" xfId="0" applyFont="1" applyAlignment="1">
      <alignment wrapText="1"/>
    </xf>
    <xf numFmtId="0" fontId="6" fillId="0" borderId="0" xfId="42" applyBorder="1" applyAlignment="1">
      <alignment horizontal="left" vertical="top"/>
    </xf>
    <xf numFmtId="49" fontId="14" fillId="9" borderId="9" xfId="16" applyNumberFormat="1" applyBorder="1">
      <alignment horizontal="left" vertical="center" wrapText="1"/>
      <protection locked="0"/>
    </xf>
    <xf numFmtId="49" fontId="14" fillId="9" borderId="40" xfId="16" applyNumberFormat="1" applyBorder="1">
      <alignment horizontal="left" vertical="center" wrapText="1"/>
      <protection locked="0"/>
    </xf>
    <xf numFmtId="49" fontId="14" fillId="9" borderId="14" xfId="16" applyNumberFormat="1" applyBorder="1">
      <alignment horizontal="left" vertical="center" wrapText="1"/>
      <protection locked="0"/>
    </xf>
    <xf numFmtId="0" fontId="14" fillId="9" borderId="13" xfId="29" applyBorder="1" applyAlignment="1">
      <alignment vertical="top" wrapText="1"/>
    </xf>
    <xf numFmtId="0" fontId="13" fillId="9" borderId="9" xfId="4" applyFill="1" applyBorder="1" applyAlignment="1">
      <alignment vertical="center"/>
    </xf>
    <xf numFmtId="0" fontId="13" fillId="9" borderId="9" xfId="4" applyFill="1" applyBorder="1" applyAlignment="1">
      <alignment vertical="center" wrapText="1"/>
    </xf>
    <xf numFmtId="0" fontId="13" fillId="9" borderId="9" xfId="4" applyFill="1" applyBorder="1">
      <alignment horizontal="left" vertical="center"/>
    </xf>
    <xf numFmtId="0" fontId="10" fillId="7" borderId="0" xfId="0" applyFont="1" applyFill="1" applyAlignment="1" applyProtection="1">
      <alignment vertical="top"/>
      <protection locked="0"/>
    </xf>
    <xf numFmtId="0" fontId="7" fillId="7" borderId="0" xfId="0" applyFont="1" applyFill="1" applyAlignment="1" applyProtection="1">
      <alignment vertical="top"/>
      <protection locked="0"/>
    </xf>
    <xf numFmtId="0" fontId="14" fillId="9" borderId="9" xfId="29" applyProtection="1">
      <alignment horizontal="left" vertical="top" wrapText="1"/>
      <protection locked="0"/>
    </xf>
    <xf numFmtId="0" fontId="14" fillId="9" borderId="15" xfId="29" applyBorder="1" applyProtection="1">
      <alignment horizontal="left" vertical="top" wrapText="1"/>
      <protection locked="0"/>
    </xf>
    <xf numFmtId="175" fontId="14" fillId="9" borderId="9" xfId="29" applyNumberFormat="1" applyProtection="1">
      <alignment horizontal="left" vertical="top" wrapText="1"/>
      <protection locked="0"/>
    </xf>
    <xf numFmtId="0" fontId="0" fillId="60" borderId="11" xfId="0" applyFill="1" applyBorder="1"/>
    <xf numFmtId="0" fontId="0" fillId="60" borderId="4" xfId="0" applyFill="1" applyBorder="1"/>
    <xf numFmtId="0" fontId="0" fillId="60" borderId="7" xfId="0" applyFill="1" applyBorder="1"/>
    <xf numFmtId="0" fontId="11" fillId="66" borderId="11" xfId="4" applyFont="1" applyFill="1" applyBorder="1" applyAlignment="1">
      <alignment vertical="top"/>
    </xf>
    <xf numFmtId="0" fontId="11" fillId="66" borderId="4" xfId="4" applyFont="1" applyFill="1" applyBorder="1" applyAlignment="1">
      <alignment vertical="top"/>
    </xf>
    <xf numFmtId="0" fontId="11" fillId="66" borderId="7" xfId="4" applyFont="1" applyFill="1" applyBorder="1" applyAlignment="1">
      <alignment vertical="top"/>
    </xf>
    <xf numFmtId="0" fontId="54" fillId="37" borderId="11" xfId="46" applyFont="1" applyFill="1" applyBorder="1" applyAlignment="1">
      <alignment horizontal="left" vertical="center" wrapText="1" indent="1"/>
    </xf>
    <xf numFmtId="0" fontId="54" fillId="37" borderId="7" xfId="46" applyFont="1" applyFill="1" applyBorder="1" applyAlignment="1">
      <alignment horizontal="left" vertical="center" wrapText="1" indent="1"/>
    </xf>
    <xf numFmtId="0" fontId="22" fillId="37" borderId="38" xfId="20" applyFill="1" applyBorder="1" applyAlignment="1" applyProtection="1">
      <alignment horizontal="left" vertical="center" wrapText="1" indent="1"/>
      <protection locked="0"/>
    </xf>
    <xf numFmtId="0" fontId="22" fillId="37" borderId="39" xfId="20" applyFill="1" applyBorder="1" applyAlignment="1" applyProtection="1">
      <alignment horizontal="left" vertical="center" wrapText="1" indent="1"/>
      <protection locked="0"/>
    </xf>
    <xf numFmtId="0" fontId="37" fillId="27" borderId="0" xfId="0" applyFont="1" applyFill="1" applyAlignment="1">
      <alignment horizontal="left" wrapText="1"/>
    </xf>
    <xf numFmtId="0" fontId="11" fillId="49" borderId="11" xfId="0" applyFont="1" applyFill="1" applyBorder="1" applyAlignment="1" applyProtection="1">
      <alignment vertical="top" wrapText="1"/>
      <protection locked="0"/>
    </xf>
    <xf numFmtId="0" fontId="11" fillId="49" borderId="4" xfId="0" applyFont="1" applyFill="1" applyBorder="1" applyAlignment="1" applyProtection="1">
      <alignment vertical="top" wrapText="1"/>
      <protection locked="0"/>
    </xf>
    <xf numFmtId="0" fontId="11" fillId="49" borderId="7" xfId="0" applyFont="1" applyFill="1" applyBorder="1" applyAlignment="1" applyProtection="1">
      <alignment vertical="top" wrapText="1"/>
      <protection locked="0"/>
    </xf>
    <xf numFmtId="0" fontId="11" fillId="49" borderId="11" xfId="0" applyFont="1" applyFill="1" applyBorder="1" applyAlignment="1">
      <alignment vertical="top"/>
    </xf>
    <xf numFmtId="0" fontId="11" fillId="49" borderId="4" xfId="0" applyFont="1" applyFill="1" applyBorder="1" applyAlignment="1">
      <alignment vertical="top"/>
    </xf>
    <xf numFmtId="0" fontId="11" fillId="49" borderId="7" xfId="0" applyFont="1" applyFill="1" applyBorder="1" applyAlignment="1">
      <alignment vertical="top"/>
    </xf>
    <xf numFmtId="0" fontId="18" fillId="0" borderId="10" xfId="12" applyFill="1" applyBorder="1" applyAlignment="1">
      <alignment vertical="top" wrapText="1"/>
    </xf>
    <xf numFmtId="0" fontId="5" fillId="11" borderId="4" xfId="17" applyFill="1">
      <alignment vertical="center"/>
    </xf>
    <xf numFmtId="0" fontId="18" fillId="0" borderId="10" xfId="12" applyBorder="1" applyAlignment="1">
      <alignment horizontal="left" vertical="top" wrapText="1"/>
    </xf>
    <xf numFmtId="0" fontId="15" fillId="0" borderId="24" xfId="21">
      <alignment horizontal="left" vertical="center"/>
    </xf>
    <xf numFmtId="0" fontId="13" fillId="0" borderId="9" xfId="43" applyBorder="1">
      <alignment horizontal="left" vertical="center"/>
    </xf>
    <xf numFmtId="0" fontId="13" fillId="0" borderId="9" xfId="4" applyFill="1" applyBorder="1" applyAlignment="1">
      <alignment horizontal="left" vertical="center" wrapText="1"/>
    </xf>
    <xf numFmtId="0" fontId="18" fillId="0" borderId="0" xfId="12" applyFill="1" applyBorder="1" applyAlignment="1">
      <alignment vertical="top" wrapText="1"/>
    </xf>
    <xf numFmtId="0" fontId="32" fillId="0" borderId="0" xfId="13" applyAlignment="1">
      <alignment vertical="top" wrapText="1"/>
    </xf>
    <xf numFmtId="0" fontId="32" fillId="0" borderId="0" xfId="13">
      <alignment vertical="top"/>
    </xf>
    <xf numFmtId="0" fontId="62" fillId="0" borderId="0" xfId="23" quotePrefix="1" applyBorder="1">
      <alignment horizontal="left" vertical="center" wrapText="1"/>
    </xf>
    <xf numFmtId="0" fontId="62" fillId="0" borderId="0" xfId="23" applyBorder="1">
      <alignment horizontal="left" vertical="center" wrapText="1"/>
    </xf>
    <xf numFmtId="0" fontId="62" fillId="0" borderId="0" xfId="23" quotePrefix="1" applyFill="1" applyBorder="1">
      <alignment horizontal="left" vertical="center" wrapText="1"/>
    </xf>
    <xf numFmtId="0" fontId="13" fillId="0" borderId="13" xfId="4" applyFill="1" applyBorder="1">
      <alignment horizontal="left" vertical="center"/>
    </xf>
    <xf numFmtId="0" fontId="13" fillId="0" borderId="9" xfId="4" applyFill="1" applyBorder="1" applyAlignment="1">
      <alignment horizontal="left" vertical="top"/>
    </xf>
    <xf numFmtId="0" fontId="13" fillId="0" borderId="9" xfId="4" applyFill="1" applyBorder="1">
      <alignment horizontal="left" vertical="center"/>
    </xf>
    <xf numFmtId="0" fontId="14" fillId="0" borderId="27" xfId="15">
      <alignment horizontal="left" vertical="center"/>
    </xf>
    <xf numFmtId="0" fontId="14" fillId="0" borderId="13" xfId="15" applyBorder="1">
      <alignment horizontal="left" vertical="center"/>
    </xf>
    <xf numFmtId="0" fontId="18" fillId="0" borderId="26" xfId="12" applyBorder="1">
      <alignment horizontal="left" vertical="top"/>
    </xf>
    <xf numFmtId="0" fontId="18" fillId="0" borderId="9" xfId="12" applyBorder="1" applyAlignment="1">
      <alignment horizontal="left" vertical="top" wrapText="1"/>
    </xf>
    <xf numFmtId="0" fontId="18" fillId="0" borderId="9" xfId="12" applyBorder="1">
      <alignment horizontal="left" vertical="top"/>
    </xf>
    <xf numFmtId="0" fontId="13" fillId="0" borderId="35" xfId="43">
      <alignment horizontal="left" vertical="center"/>
    </xf>
    <xf numFmtId="0" fontId="18" fillId="0" borderId="13" xfId="12" applyBorder="1" applyAlignment="1">
      <alignment horizontal="left" vertical="top" wrapText="1"/>
    </xf>
    <xf numFmtId="0" fontId="14" fillId="9" borderId="40" xfId="16" applyBorder="1">
      <alignment horizontal="left" vertical="center" wrapText="1"/>
      <protection locked="0"/>
    </xf>
    <xf numFmtId="0" fontId="13" fillId="0" borderId="9" xfId="4" applyBorder="1" applyAlignment="1">
      <alignment vertical="center" wrapText="1"/>
    </xf>
    <xf numFmtId="0" fontId="14" fillId="9" borderId="46" xfId="16" applyBorder="1">
      <alignment horizontal="left" vertical="center" wrapText="1"/>
      <protection locked="0"/>
    </xf>
    <xf numFmtId="0" fontId="13" fillId="0" borderId="9" xfId="4" applyBorder="1" applyAlignment="1">
      <alignment horizontal="left" vertical="center" wrapText="1"/>
    </xf>
    <xf numFmtId="0" fontId="13" fillId="0" borderId="26" xfId="4" applyBorder="1" applyAlignment="1">
      <alignment vertical="center" wrapText="1"/>
    </xf>
    <xf numFmtId="0" fontId="14" fillId="9" borderId="9" xfId="16" applyBorder="1" applyAlignment="1">
      <alignment vertical="center" wrapText="1"/>
      <protection locked="0"/>
    </xf>
    <xf numFmtId="0" fontId="13" fillId="0" borderId="21" xfId="4" applyBorder="1" applyAlignment="1">
      <alignment horizontal="left" vertical="center" wrapText="1"/>
    </xf>
    <xf numFmtId="0" fontId="13" fillId="0" borderId="15" xfId="4" applyBorder="1" applyAlignment="1">
      <alignment horizontal="left" vertical="center" wrapText="1"/>
    </xf>
    <xf numFmtId="0" fontId="14" fillId="9" borderId="9" xfId="16" applyBorder="1">
      <alignment horizontal="left" vertical="center" wrapText="1"/>
      <protection locked="0"/>
    </xf>
    <xf numFmtId="49" fontId="14" fillId="9" borderId="9" xfId="16" applyNumberFormat="1" applyBorder="1">
      <alignment horizontal="left" vertical="center" wrapText="1"/>
      <protection locked="0"/>
    </xf>
    <xf numFmtId="0" fontId="14" fillId="9" borderId="9" xfId="29" applyAlignment="1">
      <alignment vertical="top" wrapText="1"/>
    </xf>
    <xf numFmtId="49" fontId="15" fillId="0" borderId="24" xfId="21" applyNumberFormat="1" applyAlignment="1">
      <alignment horizontal="left" vertical="center" wrapText="1"/>
    </xf>
    <xf numFmtId="0" fontId="59" fillId="0" borderId="0" xfId="50" applyFont="1" applyAlignment="1">
      <alignment horizontal="left" vertical="top"/>
    </xf>
    <xf numFmtId="0" fontId="18" fillId="0" borderId="13" xfId="12" applyFill="1" applyBorder="1">
      <alignment horizontal="left" vertical="top"/>
    </xf>
    <xf numFmtId="0" fontId="18" fillId="0" borderId="13" xfId="12" applyFill="1" applyBorder="1" applyAlignment="1">
      <alignment horizontal="left" vertical="top" wrapText="1"/>
    </xf>
    <xf numFmtId="0" fontId="49" fillId="0" borderId="23" xfId="49" applyFont="1" applyFill="1" applyBorder="1">
      <alignment horizontal="left" vertical="center"/>
    </xf>
    <xf numFmtId="0" fontId="18" fillId="0" borderId="24" xfId="12" applyFill="1" applyBorder="1" applyAlignment="1">
      <alignment horizontal="left" vertical="top" wrapText="1"/>
    </xf>
    <xf numFmtId="0" fontId="14" fillId="9" borderId="9" xfId="29">
      <alignment horizontal="left" vertical="top" wrapText="1"/>
    </xf>
    <xf numFmtId="0" fontId="13" fillId="0" borderId="30" xfId="4" applyBorder="1" applyAlignment="1">
      <alignment horizontal="left" vertical="center" wrapText="1"/>
    </xf>
    <xf numFmtId="0" fontId="13" fillId="0" borderId="31" xfId="4" applyBorder="1" applyAlignment="1">
      <alignment horizontal="left" vertical="center" wrapText="1"/>
    </xf>
    <xf numFmtId="0" fontId="15" fillId="62" borderId="24" xfId="14" applyFill="1">
      <alignment horizontal="left" vertical="center"/>
    </xf>
    <xf numFmtId="0" fontId="32" fillId="62" borderId="0" xfId="13" applyFill="1" applyAlignment="1">
      <alignment vertical="top" wrapText="1"/>
    </xf>
    <xf numFmtId="0" fontId="15" fillId="7" borderId="24" xfId="14" applyFill="1" applyAlignment="1">
      <alignment horizontal="left" vertical="center" wrapText="1"/>
    </xf>
    <xf numFmtId="0" fontId="15" fillId="7" borderId="24" xfId="14" applyFill="1">
      <alignment horizontal="left" vertical="center"/>
    </xf>
    <xf numFmtId="0" fontId="32" fillId="7" borderId="0" xfId="13" applyFill="1" applyAlignment="1" applyProtection="1">
      <alignment vertical="top" wrapText="1"/>
      <protection locked="0"/>
    </xf>
    <xf numFmtId="0" fontId="13" fillId="0" borderId="9" xfId="4" applyBorder="1">
      <alignment horizontal="left" vertical="center"/>
    </xf>
    <xf numFmtId="0" fontId="13" fillId="0" borderId="13" xfId="4" applyBorder="1">
      <alignment horizontal="left" vertical="center"/>
    </xf>
    <xf numFmtId="166" fontId="14" fillId="0" borderId="13" xfId="5" applyFill="1" applyBorder="1">
      <alignment horizontal="left" vertical="center" wrapText="1"/>
    </xf>
    <xf numFmtId="0" fontId="15" fillId="34" borderId="24" xfId="14" applyFill="1">
      <alignment horizontal="left" vertical="center"/>
    </xf>
    <xf numFmtId="0" fontId="32" fillId="34" borderId="0" xfId="13" applyFill="1" applyAlignment="1">
      <alignment vertical="top" wrapText="1"/>
    </xf>
    <xf numFmtId="175" fontId="14" fillId="0" borderId="13" xfId="45" applyFill="1" applyBorder="1" applyAlignment="1">
      <alignment horizontal="left" vertical="center" wrapText="1"/>
    </xf>
    <xf numFmtId="0" fontId="13" fillId="0" borderId="9" xfId="18" applyFill="1" applyBorder="1">
      <alignment horizontal="left" vertical="center" wrapText="1"/>
    </xf>
    <xf numFmtId="0" fontId="62" fillId="0" borderId="0" xfId="23" applyBorder="1" applyAlignment="1">
      <alignment vertical="center" wrapText="1"/>
    </xf>
    <xf numFmtId="0" fontId="32" fillId="6" borderId="0" xfId="13" applyFill="1" applyAlignment="1">
      <alignment vertical="top" wrapText="1"/>
    </xf>
    <xf numFmtId="0" fontId="13" fillId="0" borderId="9" xfId="18" applyBorder="1" applyAlignment="1">
      <alignment horizontal="left" vertical="center" wrapText="1" indent="3"/>
    </xf>
    <xf numFmtId="0" fontId="13" fillId="0" borderId="13" xfId="4" applyFill="1" applyBorder="1" applyAlignment="1">
      <alignment horizontal="left" vertical="center" wrapText="1"/>
    </xf>
    <xf numFmtId="166" fontId="14" fillId="9" borderId="9" xfId="5" applyFill="1" applyBorder="1">
      <alignment horizontal="left" vertical="center" wrapText="1"/>
    </xf>
    <xf numFmtId="0" fontId="13" fillId="0" borderId="9" xfId="18" applyBorder="1">
      <alignment horizontal="left" vertical="center" wrapText="1"/>
    </xf>
    <xf numFmtId="0" fontId="15" fillId="6" borderId="24" xfId="14" applyFill="1">
      <alignment horizontal="left" vertical="center"/>
    </xf>
    <xf numFmtId="166" fontId="14" fillId="0" borderId="0" xfId="5" applyBorder="1" applyAlignment="1">
      <alignment vertical="center" wrapText="1"/>
    </xf>
    <xf numFmtId="0" fontId="15" fillId="8" borderId="24" xfId="14" applyFill="1">
      <alignment horizontal="left" vertical="center"/>
    </xf>
    <xf numFmtId="0" fontId="32" fillId="8" borderId="0" xfId="13" applyFill="1" applyAlignment="1">
      <alignment vertical="top" wrapText="1"/>
    </xf>
    <xf numFmtId="166" fontId="14" fillId="0" borderId="24" xfId="5" applyFill="1" applyBorder="1">
      <alignment horizontal="left" vertical="center" wrapText="1"/>
    </xf>
    <xf numFmtId="166" fontId="14" fillId="0" borderId="9" xfId="5" applyFill="1" applyBorder="1">
      <alignment horizontal="left" vertical="center" wrapText="1"/>
    </xf>
    <xf numFmtId="0" fontId="13" fillId="0" borderId="9" xfId="34" applyBorder="1">
      <alignment horizontal="left" vertical="center" wrapText="1" indent="1"/>
    </xf>
    <xf numFmtId="0" fontId="15" fillId="35" borderId="24" xfId="14" applyFill="1">
      <alignment horizontal="left" vertical="center"/>
    </xf>
    <xf numFmtId="0" fontId="18" fillId="0" borderId="9" xfId="12" applyFill="1" applyBorder="1" applyAlignment="1">
      <alignment horizontal="left" vertical="top" wrapText="1"/>
    </xf>
    <xf numFmtId="0" fontId="32" fillId="63" borderId="0" xfId="13" applyFill="1" applyAlignment="1">
      <alignment vertical="top" wrapText="1"/>
    </xf>
    <xf numFmtId="0" fontId="32" fillId="64" borderId="0" xfId="13" applyFill="1" applyAlignment="1">
      <alignment vertical="top" wrapText="1"/>
    </xf>
    <xf numFmtId="0" fontId="15" fillId="64" borderId="24" xfId="14" applyFill="1">
      <alignment horizontal="left" vertical="center"/>
    </xf>
    <xf numFmtId="0" fontId="15" fillId="0" borderId="24" xfId="14" applyFill="1">
      <alignment horizontal="left" vertical="center"/>
    </xf>
    <xf numFmtId="0" fontId="18" fillId="0" borderId="23" xfId="12" applyBorder="1" applyAlignment="1">
      <alignment vertical="top" wrapText="1"/>
    </xf>
    <xf numFmtId="0" fontId="15" fillId="65" borderId="24" xfId="14" applyFill="1">
      <alignment horizontal="left" vertical="center"/>
    </xf>
    <xf numFmtId="0" fontId="32" fillId="65" borderId="0" xfId="13" applyFill="1" applyAlignment="1">
      <alignment vertical="top" wrapText="1"/>
    </xf>
    <xf numFmtId="0" fontId="15" fillId="63" borderId="24" xfId="14" applyFill="1">
      <alignment horizontal="left" vertical="center"/>
    </xf>
    <xf numFmtId="0" fontId="62" fillId="0" borderId="0" xfId="23" applyFill="1" applyBorder="1">
      <alignment horizontal="left" vertical="center" wrapText="1"/>
    </xf>
    <xf numFmtId="0" fontId="13" fillId="0" borderId="4" xfId="4" applyFill="1" applyBorder="1">
      <alignment horizontal="left" vertical="center"/>
    </xf>
  </cellXfs>
  <cellStyles count="52">
    <cellStyle name="Datum vnos" xfId="25"/>
    <cellStyle name="Drobno" xfId="19"/>
    <cellStyle name="Gumb" xfId="46"/>
    <cellStyle name="Hiperpovezava" xfId="20" builtinId="8" customBuiltin="1"/>
    <cellStyle name="Izjave" xfId="23"/>
    <cellStyle name="Kvadratki" xfId="24"/>
    <cellStyle name="Naslov" xfId="9"/>
    <cellStyle name="Naslov 1" xfId="51"/>
    <cellStyle name="Naslov vloge" xfId="13"/>
    <cellStyle name="Naslov vloge 2" xfId="50"/>
    <cellStyle name="Navadno" xfId="0" builtinId="0"/>
    <cellStyle name="naziv podatka" xfId="4"/>
    <cellStyle name="naziv podatka 2" xfId="39"/>
    <cellStyle name="naziv podatka 2 2" xfId="40"/>
    <cellStyle name="Nevidno" xfId="3"/>
    <cellStyle name="Nevidno 2" xfId="30"/>
    <cellStyle name="Nevidno Bela" xfId="32"/>
    <cellStyle name="Odstotek" xfId="1" builtinId="5"/>
    <cellStyle name="Opombe" xfId="12"/>
    <cellStyle name="PD Naslov 1" xfId="21"/>
    <cellStyle name="PD Naslov 2" xfId="15"/>
    <cellStyle name="PD Naslov 3" xfId="43"/>
    <cellStyle name="podatki" xfId="5"/>
    <cellStyle name="podatki 2" xfId="28"/>
    <cellStyle name="Podatki datum" xfId="45"/>
    <cellStyle name="Podatki vnos 2" xfId="38"/>
    <cellStyle name="Podatki vnos brez roba" xfId="16"/>
    <cellStyle name="Podatki vnos brez roba 2" xfId="29"/>
    <cellStyle name="Podatki vnos nevidno" xfId="7"/>
    <cellStyle name="Podatki vnos nevidno 2" xfId="35"/>
    <cellStyle name="Podatki vnos nevidno 3" xfId="37"/>
    <cellStyle name="Podnaslov" xfId="8"/>
    <cellStyle name="Prikaz parc št" xfId="27"/>
    <cellStyle name="Priloge" xfId="18"/>
    <cellStyle name="Priloge 2" xfId="34"/>
    <cellStyle name="tabela naslov" xfId="10"/>
    <cellStyle name="tabela podatki" xfId="11"/>
    <cellStyle name="Vloga Naslov 1" xfId="14"/>
    <cellStyle name="Vloga Naslov 1 2" xfId="41"/>
    <cellStyle name="Vloga Naslov 1 3" xfId="49"/>
    <cellStyle name="Vloga Naslov 2 2" xfId="31"/>
    <cellStyle name="Vloga podnaslov" xfId="33"/>
    <cellStyle name="VN podatki" xfId="22"/>
    <cellStyle name="VN podatki 2" xfId="36"/>
    <cellStyle name="VN podnaslov" xfId="44"/>
    <cellStyle name="Vnos Naslov 1" xfId="47"/>
    <cellStyle name="Vnos Naslov 2" xfId="48"/>
    <cellStyle name="Vnos Naslov 3" xfId="17"/>
    <cellStyle name="Vnos Naslov 4" xfId="26"/>
    <cellStyle name="Vnos naziv podatka" xfId="42"/>
    <cellStyle name="Vnos podatki" xfId="6"/>
    <cellStyle name="Vnosno polje" xfId="2"/>
  </cellStyles>
  <dxfs count="139">
    <dxf>
      <font>
        <color theme="0" tint="-0.499984740745262"/>
      </font>
    </dxf>
    <dxf>
      <fill>
        <patternFill patternType="none">
          <bgColor auto="1"/>
        </patternFill>
      </fill>
    </dxf>
    <dxf>
      <fill>
        <patternFill patternType="none">
          <bgColor auto="1"/>
        </patternFill>
      </fill>
    </dxf>
    <dxf>
      <font>
        <color theme="0" tint="-0.499984740745262"/>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499984740745262"/>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499984740745262"/>
      </font>
    </dxf>
    <dxf>
      <font>
        <color theme="0" tint="-0.499984740745262"/>
      </font>
    </dxf>
    <dxf>
      <font>
        <color theme="1"/>
      </font>
    </dxf>
    <dxf>
      <font>
        <color theme="0" tint="-0.499984740745262"/>
      </font>
    </dxf>
    <dxf>
      <font>
        <color theme="0" tint="-0.499984740745262"/>
      </font>
    </dxf>
    <dxf>
      <font>
        <color theme="1"/>
      </font>
    </dxf>
    <dxf>
      <font>
        <color theme="0" tint="-0.499984740745262"/>
      </font>
      <border>
        <vertical/>
        <horizontal/>
      </border>
    </dxf>
    <dxf>
      <font>
        <color theme="1"/>
      </font>
    </dxf>
    <dxf>
      <font>
        <color theme="1"/>
      </font>
    </dxf>
    <dxf>
      <font>
        <color theme="0" tint="-0.499984740745262"/>
      </font>
    </dxf>
    <dxf>
      <fill>
        <patternFill patternType="none">
          <bgColor auto="1"/>
        </patternFill>
      </fill>
    </dxf>
    <dxf>
      <fill>
        <patternFill patternType="none">
          <bgColor auto="1"/>
        </patternFill>
      </fill>
    </dxf>
    <dxf>
      <font>
        <color theme="0" tint="-0.499984740745262"/>
      </font>
    </dxf>
    <dxf>
      <font>
        <color theme="0" tint="-0.499984740745262"/>
      </font>
    </dxf>
    <dxf>
      <fill>
        <patternFill patternType="none">
          <bgColor auto="1"/>
        </patternFill>
      </fill>
    </dxf>
    <dxf>
      <fill>
        <patternFill patternType="none">
          <bgColor auto="1"/>
        </patternFill>
      </fill>
    </dxf>
    <dxf>
      <font>
        <color theme="0" tint="-0.499984740745262"/>
      </font>
    </dxf>
    <dxf>
      <font>
        <color theme="0" tint="-0.499984740745262"/>
      </font>
    </dxf>
    <dxf>
      <font>
        <color theme="1"/>
      </font>
    </dxf>
    <dxf>
      <font>
        <color theme="1"/>
      </font>
    </dxf>
    <dxf>
      <font>
        <color theme="1"/>
      </font>
    </dxf>
    <dxf>
      <font>
        <color theme="1"/>
      </font>
    </dxf>
    <dxf>
      <font>
        <color theme="0" tint="-0.499984740745262"/>
      </font>
    </dxf>
    <dxf>
      <fill>
        <patternFill patternType="none">
          <bgColor auto="1"/>
        </patternFill>
      </fill>
    </dxf>
    <dxf>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1"/>
      </font>
    </dxf>
    <dxf>
      <font>
        <color theme="1"/>
      </font>
    </dxf>
    <dxf>
      <font>
        <color theme="1"/>
      </font>
    </dxf>
    <dxf>
      <font>
        <color theme="1"/>
      </font>
    </dxf>
    <dxf>
      <font>
        <color theme="1"/>
      </font>
    </dxf>
    <dxf>
      <font>
        <color theme="1"/>
      </font>
    </dxf>
    <dxf>
      <fill>
        <patternFill patternType="none">
          <bgColor auto="1"/>
        </patternFill>
      </fill>
    </dxf>
    <dxf>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fill>
        <patternFill patternType="none">
          <bgColor auto="1"/>
        </patternFill>
      </fill>
      <border>
        <vertical/>
        <horizontal/>
      </border>
    </dxf>
    <dxf>
      <font>
        <color theme="0" tint="-0.499984740745262"/>
      </font>
      <border>
        <vertical/>
        <horizontal/>
      </border>
    </dxf>
    <dxf>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patternType="none">
          <bgColor auto="1"/>
        </patternFill>
      </fill>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0"/>
        </patternFill>
      </fill>
    </dxf>
    <dxf>
      <fill>
        <patternFill>
          <bgColor theme="0"/>
        </patternFill>
      </fill>
    </dxf>
    <dxf>
      <fill>
        <patternFill>
          <bgColor theme="0"/>
        </patternFill>
      </fill>
    </dxf>
    <dxf>
      <fill>
        <patternFill>
          <bgColor theme="0"/>
        </patternFill>
      </fill>
    </dxf>
    <dxf>
      <font>
        <color theme="0" tint="-0.499984740745262"/>
      </font>
    </dxf>
  </dxfs>
  <tableStyles count="0" defaultTableStyle="TableStyleMedium2" defaultPivotStyle="PivotStyleLight16"/>
  <colors>
    <mruColors>
      <color rgb="FFFFFFCC"/>
      <color rgb="FFFAE486"/>
      <color rgb="FFFF00FF"/>
      <color rgb="FF9AF4D6"/>
      <color rgb="FFFCECAA"/>
      <color rgb="FFFF6600"/>
      <color rgb="FF99CC00"/>
      <color rgb="FF00CC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00.xml><?xml version="1.0" encoding="utf-8"?>
<ax:ocx xmlns:ax="http://schemas.microsoft.com/office/2006/activeX" xmlns:r="http://schemas.openxmlformats.org/officeDocument/2006/relationships" ax:classid="{D7053240-CE69-11CD-A777-00DD01143C57}" ax:persistence="persistStreamInit" r:id="rId1"/>
</file>

<file path=xl/activeX/activeX101.xml><?xml version="1.0" encoding="utf-8"?>
<ax:ocx xmlns:ax="http://schemas.microsoft.com/office/2006/activeX" xmlns:r="http://schemas.openxmlformats.org/officeDocument/2006/relationships" ax:classid="{D7053240-CE69-11CD-A777-00DD01143C57}" ax:persistence="persistStreamInit" r:id="rId1"/>
</file>

<file path=xl/activeX/activeX102.xml><?xml version="1.0" encoding="utf-8"?>
<ax:ocx xmlns:ax="http://schemas.microsoft.com/office/2006/activeX" xmlns:r="http://schemas.openxmlformats.org/officeDocument/2006/relationships" ax:classid="{D7053240-CE69-11CD-A777-00DD01143C57}" ax:persistence="persistStreamInit" r:id="rId1"/>
</file>

<file path=xl/activeX/activeX103.xml><?xml version="1.0" encoding="utf-8"?>
<ax:ocx xmlns:ax="http://schemas.microsoft.com/office/2006/activeX" xmlns:r="http://schemas.openxmlformats.org/officeDocument/2006/relationships" ax:classid="{D7053240-CE69-11CD-A777-00DD01143C57}" ax:persistence="persistStreamInit" r:id="rId1"/>
</file>

<file path=xl/activeX/activeX104.xml><?xml version="1.0" encoding="utf-8"?>
<ax:ocx xmlns:ax="http://schemas.microsoft.com/office/2006/activeX" xmlns:r="http://schemas.openxmlformats.org/officeDocument/2006/relationships" ax:classid="{D7053240-CE69-11CD-A777-00DD01143C57}" ax:persistence="persistStreamInit" r:id="rId1"/>
</file>

<file path=xl/activeX/activeX105.xml><?xml version="1.0" encoding="utf-8"?>
<ax:ocx xmlns:ax="http://schemas.microsoft.com/office/2006/activeX" xmlns:r="http://schemas.openxmlformats.org/officeDocument/2006/relationships" ax:classid="{D7053240-CE69-11CD-A777-00DD01143C57}" ax:persistence="persistStreamInit" r:id="rId1"/>
</file>

<file path=xl/activeX/activeX106.xml><?xml version="1.0" encoding="utf-8"?>
<ax:ocx xmlns:ax="http://schemas.microsoft.com/office/2006/activeX" xmlns:r="http://schemas.openxmlformats.org/officeDocument/2006/relationships" ax:classid="{D7053240-CE69-11CD-A777-00DD01143C57}" ax:persistence="persistStreamInit" r:id="rId1"/>
</file>

<file path=xl/activeX/activeX107.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16.xml><?xml version="1.0" encoding="utf-8"?>
<ax:ocx xmlns:ax="http://schemas.microsoft.com/office/2006/activeX" xmlns:r="http://schemas.openxmlformats.org/officeDocument/2006/relationships" ax:classid="{D7053240-CE69-11CD-A777-00DD01143C57}" ax:persistence="persistStreamInit" r:id="rId1"/>
</file>

<file path=xl/activeX/activeX17.xml><?xml version="1.0" encoding="utf-8"?>
<ax:ocx xmlns:ax="http://schemas.microsoft.com/office/2006/activeX" xmlns:r="http://schemas.openxmlformats.org/officeDocument/2006/relationships" ax:classid="{D7053240-CE69-11CD-A777-00DD01143C57}" ax:persistence="persistStreamInit" r:id="rId1"/>
</file>

<file path=xl/activeX/activeX18.xml><?xml version="1.0" encoding="utf-8"?>
<ax:ocx xmlns:ax="http://schemas.microsoft.com/office/2006/activeX" xmlns:r="http://schemas.openxmlformats.org/officeDocument/2006/relationships" ax:classid="{D7053240-CE69-11CD-A777-00DD01143C57}" ax:persistence="persistStreamInit" r:id="rId1"/>
</file>

<file path=xl/activeX/activeX19.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20.xml><?xml version="1.0" encoding="utf-8"?>
<ax:ocx xmlns:ax="http://schemas.microsoft.com/office/2006/activeX" xmlns:r="http://schemas.openxmlformats.org/officeDocument/2006/relationships" ax:classid="{D7053240-CE69-11CD-A777-00DD01143C57}" ax:persistence="persistStreamInit" r:id="rId1"/>
</file>

<file path=xl/activeX/activeX21.xml><?xml version="1.0" encoding="utf-8"?>
<ax:ocx xmlns:ax="http://schemas.microsoft.com/office/2006/activeX" xmlns:r="http://schemas.openxmlformats.org/officeDocument/2006/relationships" ax:classid="{D7053240-CE69-11CD-A777-00DD01143C57}" ax:persistence="persistStreamInit" r:id="rId1"/>
</file>

<file path=xl/activeX/activeX22.xml><?xml version="1.0" encoding="utf-8"?>
<ax:ocx xmlns:ax="http://schemas.microsoft.com/office/2006/activeX" xmlns:r="http://schemas.openxmlformats.org/officeDocument/2006/relationships" ax:classid="{D7053240-CE69-11CD-A777-00DD01143C57}" ax:persistence="persistStreamInit" r:id="rId1"/>
</file>

<file path=xl/activeX/activeX23.xml><?xml version="1.0" encoding="utf-8"?>
<ax:ocx xmlns:ax="http://schemas.microsoft.com/office/2006/activeX" xmlns:r="http://schemas.openxmlformats.org/officeDocument/2006/relationships" ax:classid="{D7053240-CE69-11CD-A777-00DD01143C57}" ax:persistence="persistStreamInit" r:id="rId1"/>
</file>

<file path=xl/activeX/activeX24.xml><?xml version="1.0" encoding="utf-8"?>
<ax:ocx xmlns:ax="http://schemas.microsoft.com/office/2006/activeX" xmlns:r="http://schemas.openxmlformats.org/officeDocument/2006/relationships" ax:classid="{D7053240-CE69-11CD-A777-00DD01143C57}" ax:persistence="persistStreamInit" r:id="rId1"/>
</file>

<file path=xl/activeX/activeX25.xml><?xml version="1.0" encoding="utf-8"?>
<ax:ocx xmlns:ax="http://schemas.microsoft.com/office/2006/activeX" xmlns:r="http://schemas.openxmlformats.org/officeDocument/2006/relationships" ax:classid="{D7053240-CE69-11CD-A777-00DD01143C57}" ax:persistence="persistStreamInit" r:id="rId1"/>
</file>

<file path=xl/activeX/activeX26.xml><?xml version="1.0" encoding="utf-8"?>
<ax:ocx xmlns:ax="http://schemas.microsoft.com/office/2006/activeX" xmlns:r="http://schemas.openxmlformats.org/officeDocument/2006/relationships" ax:classid="{D7053240-CE69-11CD-A777-00DD01143C57}" ax:persistence="persistStreamInit" r:id="rId1"/>
</file>

<file path=xl/activeX/activeX27.xml><?xml version="1.0" encoding="utf-8"?>
<ax:ocx xmlns:ax="http://schemas.microsoft.com/office/2006/activeX" xmlns:r="http://schemas.openxmlformats.org/officeDocument/2006/relationships" ax:classid="{D7053240-CE69-11CD-A777-00DD01143C57}" ax:persistence="persistStreamInit" r:id="rId1"/>
</file>

<file path=xl/activeX/activeX28.xml><?xml version="1.0" encoding="utf-8"?>
<ax:ocx xmlns:ax="http://schemas.microsoft.com/office/2006/activeX" xmlns:r="http://schemas.openxmlformats.org/officeDocument/2006/relationships" ax:classid="{D7053240-CE69-11CD-A777-00DD01143C57}" ax:persistence="persistStreamInit" r:id="rId1"/>
</file>

<file path=xl/activeX/activeX29.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30.xml><?xml version="1.0" encoding="utf-8"?>
<ax:ocx xmlns:ax="http://schemas.microsoft.com/office/2006/activeX" xmlns:r="http://schemas.openxmlformats.org/officeDocument/2006/relationships" ax:classid="{D7053240-CE69-11CD-A777-00DD01143C57}" ax:persistence="persistStreamInit" r:id="rId1"/>
</file>

<file path=xl/activeX/activeX31.xml><?xml version="1.0" encoding="utf-8"?>
<ax:ocx xmlns:ax="http://schemas.microsoft.com/office/2006/activeX" xmlns:r="http://schemas.openxmlformats.org/officeDocument/2006/relationships" ax:classid="{D7053240-CE69-11CD-A777-00DD01143C57}" ax:persistence="persistStreamInit" r:id="rId1"/>
</file>

<file path=xl/activeX/activeX32.xml><?xml version="1.0" encoding="utf-8"?>
<ax:ocx xmlns:ax="http://schemas.microsoft.com/office/2006/activeX" xmlns:r="http://schemas.openxmlformats.org/officeDocument/2006/relationships" ax:classid="{D7053240-CE69-11CD-A777-00DD01143C57}" ax:persistence="persistStreamInit" r:id="rId1"/>
</file>

<file path=xl/activeX/activeX33.xml><?xml version="1.0" encoding="utf-8"?>
<ax:ocx xmlns:ax="http://schemas.microsoft.com/office/2006/activeX" xmlns:r="http://schemas.openxmlformats.org/officeDocument/2006/relationships" ax:classid="{D7053240-CE69-11CD-A777-00DD01143C57}" ax:persistence="persistStreamInit" r:id="rId1"/>
</file>

<file path=xl/activeX/activeX34.xml><?xml version="1.0" encoding="utf-8"?>
<ax:ocx xmlns:ax="http://schemas.microsoft.com/office/2006/activeX" xmlns:r="http://schemas.openxmlformats.org/officeDocument/2006/relationships" ax:classid="{D7053240-CE69-11CD-A777-00DD01143C57}" ax:persistence="persistStreamInit" r:id="rId1"/>
</file>

<file path=xl/activeX/activeX35.xml><?xml version="1.0" encoding="utf-8"?>
<ax:ocx xmlns:ax="http://schemas.microsoft.com/office/2006/activeX" xmlns:r="http://schemas.openxmlformats.org/officeDocument/2006/relationships" ax:classid="{D7053240-CE69-11CD-A777-00DD01143C57}" ax:persistence="persistStreamInit" r:id="rId1"/>
</file>

<file path=xl/activeX/activeX36.xml><?xml version="1.0" encoding="utf-8"?>
<ax:ocx xmlns:ax="http://schemas.microsoft.com/office/2006/activeX" xmlns:r="http://schemas.openxmlformats.org/officeDocument/2006/relationships" ax:classid="{D7053240-CE69-11CD-A777-00DD01143C57}" ax:persistence="persistStreamInit" r:id="rId1"/>
</file>

<file path=xl/activeX/activeX37.xml><?xml version="1.0" encoding="utf-8"?>
<ax:ocx xmlns:ax="http://schemas.microsoft.com/office/2006/activeX" xmlns:r="http://schemas.openxmlformats.org/officeDocument/2006/relationships" ax:classid="{D7053240-CE69-11CD-A777-00DD01143C57}" ax:persistence="persistStreamInit" r:id="rId1"/>
</file>

<file path=xl/activeX/activeX38.xml><?xml version="1.0" encoding="utf-8"?>
<ax:ocx xmlns:ax="http://schemas.microsoft.com/office/2006/activeX" xmlns:r="http://schemas.openxmlformats.org/officeDocument/2006/relationships" ax:classid="{D7053240-CE69-11CD-A777-00DD01143C57}" ax:persistence="persistStreamInit" r:id="rId1"/>
</file>

<file path=xl/activeX/activeX39.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40.xml><?xml version="1.0" encoding="utf-8"?>
<ax:ocx xmlns:ax="http://schemas.microsoft.com/office/2006/activeX" xmlns:r="http://schemas.openxmlformats.org/officeDocument/2006/relationships" ax:classid="{D7053240-CE69-11CD-A777-00DD01143C57}" ax:persistence="persistStreamInit" r:id="rId1"/>
</file>

<file path=xl/activeX/activeX41.xml><?xml version="1.0" encoding="utf-8"?>
<ax:ocx xmlns:ax="http://schemas.microsoft.com/office/2006/activeX" xmlns:r="http://schemas.openxmlformats.org/officeDocument/2006/relationships" ax:classid="{D7053240-CE69-11CD-A777-00DD01143C57}" ax:persistence="persistStreamInit" r:id="rId1"/>
</file>

<file path=xl/activeX/activeX42.xml><?xml version="1.0" encoding="utf-8"?>
<ax:ocx xmlns:ax="http://schemas.microsoft.com/office/2006/activeX" xmlns:r="http://schemas.openxmlformats.org/officeDocument/2006/relationships" ax:classid="{D7053240-CE69-11CD-A777-00DD01143C57}" ax:persistence="persistStreamInit" r:id="rId1"/>
</file>

<file path=xl/activeX/activeX43.xml><?xml version="1.0" encoding="utf-8"?>
<ax:ocx xmlns:ax="http://schemas.microsoft.com/office/2006/activeX" xmlns:r="http://schemas.openxmlformats.org/officeDocument/2006/relationships" ax:classid="{D7053240-CE69-11CD-A777-00DD01143C57}" ax:persistence="persistStreamInit" r:id="rId1"/>
</file>

<file path=xl/activeX/activeX44.xml><?xml version="1.0" encoding="utf-8"?>
<ax:ocx xmlns:ax="http://schemas.microsoft.com/office/2006/activeX" xmlns:r="http://schemas.openxmlformats.org/officeDocument/2006/relationships" ax:classid="{D7053240-CE69-11CD-A777-00DD01143C57}" ax:persistence="persistStreamInit" r:id="rId1"/>
</file>

<file path=xl/activeX/activeX45.xml><?xml version="1.0" encoding="utf-8"?>
<ax:ocx xmlns:ax="http://schemas.microsoft.com/office/2006/activeX" xmlns:r="http://schemas.openxmlformats.org/officeDocument/2006/relationships" ax:classid="{D7053240-CE69-11CD-A777-00DD01143C57}" ax:persistence="persistStreamInit" r:id="rId1"/>
</file>

<file path=xl/activeX/activeX46.xml><?xml version="1.0" encoding="utf-8"?>
<ax:ocx xmlns:ax="http://schemas.microsoft.com/office/2006/activeX" xmlns:r="http://schemas.openxmlformats.org/officeDocument/2006/relationships" ax:classid="{D7053240-CE69-11CD-A777-00DD01143C57}" ax:persistence="persistStreamInit" r:id="rId1"/>
</file>

<file path=xl/activeX/activeX47.xml><?xml version="1.0" encoding="utf-8"?>
<ax:ocx xmlns:ax="http://schemas.microsoft.com/office/2006/activeX" xmlns:r="http://schemas.openxmlformats.org/officeDocument/2006/relationships" ax:classid="{D7053240-CE69-11CD-A777-00DD01143C57}" ax:persistence="persistStreamInit" r:id="rId1"/>
</file>

<file path=xl/activeX/activeX48.xml><?xml version="1.0" encoding="utf-8"?>
<ax:ocx xmlns:ax="http://schemas.microsoft.com/office/2006/activeX" xmlns:r="http://schemas.openxmlformats.org/officeDocument/2006/relationships" ax:classid="{D7053240-CE69-11CD-A777-00DD01143C57}" ax:persistence="persistStreamInit" r:id="rId1"/>
</file>

<file path=xl/activeX/activeX49.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50.xml><?xml version="1.0" encoding="utf-8"?>
<ax:ocx xmlns:ax="http://schemas.microsoft.com/office/2006/activeX" xmlns:r="http://schemas.openxmlformats.org/officeDocument/2006/relationships" ax:classid="{D7053240-CE69-11CD-A777-00DD01143C57}" ax:persistence="persistStreamInit" r:id="rId1"/>
</file>

<file path=xl/activeX/activeX51.xml><?xml version="1.0" encoding="utf-8"?>
<ax:ocx xmlns:ax="http://schemas.microsoft.com/office/2006/activeX" xmlns:r="http://schemas.openxmlformats.org/officeDocument/2006/relationships" ax:classid="{D7053240-CE69-11CD-A777-00DD01143C57}" ax:persistence="persistStreamInit" r:id="rId1"/>
</file>

<file path=xl/activeX/activeX52.xml><?xml version="1.0" encoding="utf-8"?>
<ax:ocx xmlns:ax="http://schemas.microsoft.com/office/2006/activeX" xmlns:r="http://schemas.openxmlformats.org/officeDocument/2006/relationships" ax:classid="{D7053240-CE69-11CD-A777-00DD01143C57}" ax:persistence="persistStreamInit" r:id="rId1"/>
</file>

<file path=xl/activeX/activeX53.xml><?xml version="1.0" encoding="utf-8"?>
<ax:ocx xmlns:ax="http://schemas.microsoft.com/office/2006/activeX" xmlns:r="http://schemas.openxmlformats.org/officeDocument/2006/relationships" ax:classid="{D7053240-CE69-11CD-A777-00DD01143C57}" ax:persistence="persistStreamInit" r:id="rId1"/>
</file>

<file path=xl/activeX/activeX54.xml><?xml version="1.0" encoding="utf-8"?>
<ax:ocx xmlns:ax="http://schemas.microsoft.com/office/2006/activeX" xmlns:r="http://schemas.openxmlformats.org/officeDocument/2006/relationships" ax:classid="{D7053240-CE69-11CD-A777-00DD01143C57}" ax:persistence="persistStreamInit" r:id="rId1"/>
</file>

<file path=xl/activeX/activeX55.xml><?xml version="1.0" encoding="utf-8"?>
<ax:ocx xmlns:ax="http://schemas.microsoft.com/office/2006/activeX" xmlns:r="http://schemas.openxmlformats.org/officeDocument/2006/relationships" ax:classid="{D7053240-CE69-11CD-A777-00DD01143C57}" ax:persistence="persistStreamInit" r:id="rId1"/>
</file>

<file path=xl/activeX/activeX56.xml><?xml version="1.0" encoding="utf-8"?>
<ax:ocx xmlns:ax="http://schemas.microsoft.com/office/2006/activeX" xmlns:r="http://schemas.openxmlformats.org/officeDocument/2006/relationships" ax:classid="{D7053240-CE69-11CD-A777-00DD01143C57}" ax:persistence="persistStreamInit" r:id="rId1"/>
</file>

<file path=xl/activeX/activeX57.xml><?xml version="1.0" encoding="utf-8"?>
<ax:ocx xmlns:ax="http://schemas.microsoft.com/office/2006/activeX" xmlns:r="http://schemas.openxmlformats.org/officeDocument/2006/relationships" ax:classid="{D7053240-CE69-11CD-A777-00DD01143C57}" ax:persistence="persistStreamInit" r:id="rId1"/>
</file>

<file path=xl/activeX/activeX58.xml><?xml version="1.0" encoding="utf-8"?>
<ax:ocx xmlns:ax="http://schemas.microsoft.com/office/2006/activeX" xmlns:r="http://schemas.openxmlformats.org/officeDocument/2006/relationships" ax:classid="{D7053240-CE69-11CD-A777-00DD01143C57}" ax:persistence="persistStreamInit" r:id="rId1"/>
</file>

<file path=xl/activeX/activeX59.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60.xml><?xml version="1.0" encoding="utf-8"?>
<ax:ocx xmlns:ax="http://schemas.microsoft.com/office/2006/activeX" xmlns:r="http://schemas.openxmlformats.org/officeDocument/2006/relationships" ax:classid="{D7053240-CE69-11CD-A777-00DD01143C57}" ax:persistence="persistStreamInit" r:id="rId1"/>
</file>

<file path=xl/activeX/activeX61.xml><?xml version="1.0" encoding="utf-8"?>
<ax:ocx xmlns:ax="http://schemas.microsoft.com/office/2006/activeX" xmlns:r="http://schemas.openxmlformats.org/officeDocument/2006/relationships" ax:classid="{D7053240-CE69-11CD-A777-00DD01143C57}" ax:persistence="persistStreamInit" r:id="rId1"/>
</file>

<file path=xl/activeX/activeX62.xml><?xml version="1.0" encoding="utf-8"?>
<ax:ocx xmlns:ax="http://schemas.microsoft.com/office/2006/activeX" xmlns:r="http://schemas.openxmlformats.org/officeDocument/2006/relationships" ax:classid="{D7053240-CE69-11CD-A777-00DD01143C57}" ax:persistence="persistStreamInit" r:id="rId1"/>
</file>

<file path=xl/activeX/activeX63.xml><?xml version="1.0" encoding="utf-8"?>
<ax:ocx xmlns:ax="http://schemas.microsoft.com/office/2006/activeX" xmlns:r="http://schemas.openxmlformats.org/officeDocument/2006/relationships" ax:classid="{D7053240-CE69-11CD-A777-00DD01143C57}" ax:persistence="persistStreamInit" r:id="rId1"/>
</file>

<file path=xl/activeX/activeX64.xml><?xml version="1.0" encoding="utf-8"?>
<ax:ocx xmlns:ax="http://schemas.microsoft.com/office/2006/activeX" xmlns:r="http://schemas.openxmlformats.org/officeDocument/2006/relationships" ax:classid="{D7053240-CE69-11CD-A777-00DD01143C57}" ax:persistence="persistStreamInit" r:id="rId1"/>
</file>

<file path=xl/activeX/activeX65.xml><?xml version="1.0" encoding="utf-8"?>
<ax:ocx xmlns:ax="http://schemas.microsoft.com/office/2006/activeX" xmlns:r="http://schemas.openxmlformats.org/officeDocument/2006/relationships" ax:classid="{D7053240-CE69-11CD-A777-00DD01143C57}" ax:persistence="persistStreamInit" r:id="rId1"/>
</file>

<file path=xl/activeX/activeX66.xml><?xml version="1.0" encoding="utf-8"?>
<ax:ocx xmlns:ax="http://schemas.microsoft.com/office/2006/activeX" xmlns:r="http://schemas.openxmlformats.org/officeDocument/2006/relationships" ax:classid="{D7053240-CE69-11CD-A777-00DD01143C57}" ax:persistence="persistStreamInit" r:id="rId1"/>
</file>

<file path=xl/activeX/activeX67.xml><?xml version="1.0" encoding="utf-8"?>
<ax:ocx xmlns:ax="http://schemas.microsoft.com/office/2006/activeX" xmlns:r="http://schemas.openxmlformats.org/officeDocument/2006/relationships" ax:classid="{D7053240-CE69-11CD-A777-00DD01143C57}" ax:persistence="persistStreamInit" r:id="rId1"/>
</file>

<file path=xl/activeX/activeX68.xml><?xml version="1.0" encoding="utf-8"?>
<ax:ocx xmlns:ax="http://schemas.microsoft.com/office/2006/activeX" xmlns:r="http://schemas.openxmlformats.org/officeDocument/2006/relationships" ax:classid="{D7053240-CE69-11CD-A777-00DD01143C57}" ax:persistence="persistStreamInit" r:id="rId1"/>
</file>

<file path=xl/activeX/activeX69.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70.xml><?xml version="1.0" encoding="utf-8"?>
<ax:ocx xmlns:ax="http://schemas.microsoft.com/office/2006/activeX" xmlns:r="http://schemas.openxmlformats.org/officeDocument/2006/relationships" ax:classid="{D7053240-CE69-11CD-A777-00DD01143C57}" ax:persistence="persistStreamInit" r:id="rId1"/>
</file>

<file path=xl/activeX/activeX71.xml><?xml version="1.0" encoding="utf-8"?>
<ax:ocx xmlns:ax="http://schemas.microsoft.com/office/2006/activeX" xmlns:r="http://schemas.openxmlformats.org/officeDocument/2006/relationships" ax:classid="{D7053240-CE69-11CD-A777-00DD01143C57}" ax:persistence="persistStreamInit" r:id="rId1"/>
</file>

<file path=xl/activeX/activeX72.xml><?xml version="1.0" encoding="utf-8"?>
<ax:ocx xmlns:ax="http://schemas.microsoft.com/office/2006/activeX" xmlns:r="http://schemas.openxmlformats.org/officeDocument/2006/relationships" ax:classid="{D7053240-CE69-11CD-A777-00DD01143C57}" ax:persistence="persistStreamInit" r:id="rId1"/>
</file>

<file path=xl/activeX/activeX73.xml><?xml version="1.0" encoding="utf-8"?>
<ax:ocx xmlns:ax="http://schemas.microsoft.com/office/2006/activeX" xmlns:r="http://schemas.openxmlformats.org/officeDocument/2006/relationships" ax:classid="{D7053240-CE69-11CD-A777-00DD01143C57}" ax:persistence="persistStreamInit" r:id="rId1"/>
</file>

<file path=xl/activeX/activeX74.xml><?xml version="1.0" encoding="utf-8"?>
<ax:ocx xmlns:ax="http://schemas.microsoft.com/office/2006/activeX" xmlns:r="http://schemas.openxmlformats.org/officeDocument/2006/relationships" ax:classid="{D7053240-CE69-11CD-A777-00DD01143C57}" ax:persistence="persistStreamInit" r:id="rId1"/>
</file>

<file path=xl/activeX/activeX75.xml><?xml version="1.0" encoding="utf-8"?>
<ax:ocx xmlns:ax="http://schemas.microsoft.com/office/2006/activeX" xmlns:r="http://schemas.openxmlformats.org/officeDocument/2006/relationships" ax:classid="{D7053240-CE69-11CD-A777-00DD01143C57}" ax:persistence="persistStreamInit" r:id="rId1"/>
</file>

<file path=xl/activeX/activeX76.xml><?xml version="1.0" encoding="utf-8"?>
<ax:ocx xmlns:ax="http://schemas.microsoft.com/office/2006/activeX" xmlns:r="http://schemas.openxmlformats.org/officeDocument/2006/relationships" ax:classid="{D7053240-CE69-11CD-A777-00DD01143C57}" ax:persistence="persistStreamInit" r:id="rId1"/>
</file>

<file path=xl/activeX/activeX77.xml><?xml version="1.0" encoding="utf-8"?>
<ax:ocx xmlns:ax="http://schemas.microsoft.com/office/2006/activeX" xmlns:r="http://schemas.openxmlformats.org/officeDocument/2006/relationships" ax:classid="{D7053240-CE69-11CD-A777-00DD01143C57}" ax:persistence="persistStreamInit" r:id="rId1"/>
</file>

<file path=xl/activeX/activeX78.xml><?xml version="1.0" encoding="utf-8"?>
<ax:ocx xmlns:ax="http://schemas.microsoft.com/office/2006/activeX" xmlns:r="http://schemas.openxmlformats.org/officeDocument/2006/relationships" ax:classid="{D7053240-CE69-11CD-A777-00DD01143C57}" ax:persistence="persistStreamInit" r:id="rId1"/>
</file>

<file path=xl/activeX/activeX79.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80.xml><?xml version="1.0" encoding="utf-8"?>
<ax:ocx xmlns:ax="http://schemas.microsoft.com/office/2006/activeX" xmlns:r="http://schemas.openxmlformats.org/officeDocument/2006/relationships" ax:classid="{D7053240-CE69-11CD-A777-00DD01143C57}" ax:persistence="persistStreamInit" r:id="rId1"/>
</file>

<file path=xl/activeX/activeX81.xml><?xml version="1.0" encoding="utf-8"?>
<ax:ocx xmlns:ax="http://schemas.microsoft.com/office/2006/activeX" xmlns:r="http://schemas.openxmlformats.org/officeDocument/2006/relationships" ax:classid="{D7053240-CE69-11CD-A777-00DD01143C57}" ax:persistence="persistStreamInit" r:id="rId1"/>
</file>

<file path=xl/activeX/activeX82.xml><?xml version="1.0" encoding="utf-8"?>
<ax:ocx xmlns:ax="http://schemas.microsoft.com/office/2006/activeX" xmlns:r="http://schemas.openxmlformats.org/officeDocument/2006/relationships" ax:classid="{D7053240-CE69-11CD-A777-00DD01143C57}" ax:persistence="persistStreamInit" r:id="rId1"/>
</file>

<file path=xl/activeX/activeX83.xml><?xml version="1.0" encoding="utf-8"?>
<ax:ocx xmlns:ax="http://schemas.microsoft.com/office/2006/activeX" xmlns:r="http://schemas.openxmlformats.org/officeDocument/2006/relationships" ax:classid="{D7053240-CE69-11CD-A777-00DD01143C57}" ax:persistence="persistStreamInit" r:id="rId1"/>
</file>

<file path=xl/activeX/activeX84.xml><?xml version="1.0" encoding="utf-8"?>
<ax:ocx xmlns:ax="http://schemas.microsoft.com/office/2006/activeX" xmlns:r="http://schemas.openxmlformats.org/officeDocument/2006/relationships" ax:classid="{D7053240-CE69-11CD-A777-00DD01143C57}" ax:persistence="persistStreamInit" r:id="rId1"/>
</file>

<file path=xl/activeX/activeX85.xml><?xml version="1.0" encoding="utf-8"?>
<ax:ocx xmlns:ax="http://schemas.microsoft.com/office/2006/activeX" xmlns:r="http://schemas.openxmlformats.org/officeDocument/2006/relationships" ax:classid="{D7053240-CE69-11CD-A777-00DD01143C57}" ax:persistence="persistStreamInit" r:id="rId1"/>
</file>

<file path=xl/activeX/activeX86.xml><?xml version="1.0" encoding="utf-8"?>
<ax:ocx xmlns:ax="http://schemas.microsoft.com/office/2006/activeX" xmlns:r="http://schemas.openxmlformats.org/officeDocument/2006/relationships" ax:classid="{D7053240-CE69-11CD-A777-00DD01143C57}" ax:persistence="persistStreamInit" r:id="rId1"/>
</file>

<file path=xl/activeX/activeX87.xml><?xml version="1.0" encoding="utf-8"?>
<ax:ocx xmlns:ax="http://schemas.microsoft.com/office/2006/activeX" xmlns:r="http://schemas.openxmlformats.org/officeDocument/2006/relationships" ax:classid="{D7053240-CE69-11CD-A777-00DD01143C57}" ax:persistence="persistStreamInit" r:id="rId1"/>
</file>

<file path=xl/activeX/activeX88.xml><?xml version="1.0" encoding="utf-8"?>
<ax:ocx xmlns:ax="http://schemas.microsoft.com/office/2006/activeX" xmlns:r="http://schemas.openxmlformats.org/officeDocument/2006/relationships" ax:classid="{D7053240-CE69-11CD-A777-00DD01143C57}" ax:persistence="persistStreamInit" r:id="rId1"/>
</file>

<file path=xl/activeX/activeX89.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activeX/activeX90.xml><?xml version="1.0" encoding="utf-8"?>
<ax:ocx xmlns:ax="http://schemas.microsoft.com/office/2006/activeX" xmlns:r="http://schemas.openxmlformats.org/officeDocument/2006/relationships" ax:classid="{D7053240-CE69-11CD-A777-00DD01143C57}" ax:persistence="persistStreamInit" r:id="rId1"/>
</file>

<file path=xl/activeX/activeX91.xml><?xml version="1.0" encoding="utf-8"?>
<ax:ocx xmlns:ax="http://schemas.microsoft.com/office/2006/activeX" xmlns:r="http://schemas.openxmlformats.org/officeDocument/2006/relationships" ax:classid="{D7053240-CE69-11CD-A777-00DD01143C57}" ax:persistence="persistStreamInit" r:id="rId1"/>
</file>

<file path=xl/activeX/activeX92.xml><?xml version="1.0" encoding="utf-8"?>
<ax:ocx xmlns:ax="http://schemas.microsoft.com/office/2006/activeX" xmlns:r="http://schemas.openxmlformats.org/officeDocument/2006/relationships" ax:classid="{D7053240-CE69-11CD-A777-00DD01143C57}" ax:persistence="persistStreamInit" r:id="rId1"/>
</file>

<file path=xl/activeX/activeX93.xml><?xml version="1.0" encoding="utf-8"?>
<ax:ocx xmlns:ax="http://schemas.microsoft.com/office/2006/activeX" xmlns:r="http://schemas.openxmlformats.org/officeDocument/2006/relationships" ax:classid="{D7053240-CE69-11CD-A777-00DD01143C57}" ax:persistence="persistStreamInit" r:id="rId1"/>
</file>

<file path=xl/activeX/activeX94.xml><?xml version="1.0" encoding="utf-8"?>
<ax:ocx xmlns:ax="http://schemas.microsoft.com/office/2006/activeX" xmlns:r="http://schemas.openxmlformats.org/officeDocument/2006/relationships" ax:classid="{D7053240-CE69-11CD-A777-00DD01143C57}" ax:persistence="persistStreamInit" r:id="rId1"/>
</file>

<file path=xl/activeX/activeX95.xml><?xml version="1.0" encoding="utf-8"?>
<ax:ocx xmlns:ax="http://schemas.microsoft.com/office/2006/activeX" xmlns:r="http://schemas.openxmlformats.org/officeDocument/2006/relationships" ax:classid="{D7053240-CE69-11CD-A777-00DD01143C57}" ax:persistence="persistStreamInit" r:id="rId1"/>
</file>

<file path=xl/activeX/activeX96.xml><?xml version="1.0" encoding="utf-8"?>
<ax:ocx xmlns:ax="http://schemas.microsoft.com/office/2006/activeX" xmlns:r="http://schemas.openxmlformats.org/officeDocument/2006/relationships" ax:classid="{D7053240-CE69-11CD-A777-00DD01143C57}" ax:persistence="persistStreamInit" r:id="rId1"/>
</file>

<file path=xl/activeX/activeX97.xml><?xml version="1.0" encoding="utf-8"?>
<ax:ocx xmlns:ax="http://schemas.microsoft.com/office/2006/activeX" xmlns:r="http://schemas.openxmlformats.org/officeDocument/2006/relationships" ax:classid="{D7053240-CE69-11CD-A777-00DD01143C57}" ax:persistence="persistStreamInit" r:id="rId1"/>
</file>

<file path=xl/activeX/activeX98.xml><?xml version="1.0" encoding="utf-8"?>
<ax:ocx xmlns:ax="http://schemas.microsoft.com/office/2006/activeX" xmlns:r="http://schemas.openxmlformats.org/officeDocument/2006/relationships" ax:classid="{D7053240-CE69-11CD-A777-00DD01143C57}" ax:persistence="persistStreamInit" r:id="rId1"/>
</file>

<file path=xl/activeX/activeX99.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D$201" lockText="1" noThreeD="1"/>
</file>

<file path=xl/ctrlProps/ctrlProp10.xml><?xml version="1.0" encoding="utf-8"?>
<formControlPr xmlns="http://schemas.microsoft.com/office/spreadsheetml/2009/9/main" objectType="CheckBox" fmlaLink="$B$295"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B$297"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B$298"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CheckBox" fmlaLink="$B$64" lockText="1" noThreeD="1"/>
</file>

<file path=xl/ctrlProps/ctrlProp127.xml><?xml version="1.0" encoding="utf-8"?>
<formControlPr xmlns="http://schemas.microsoft.com/office/spreadsheetml/2009/9/main" objectType="CheckBox" fmlaLink="$B$66"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B$68" noThreeD="1"/>
</file>

<file path=xl/ctrlProps/ctrlProp13.xml><?xml version="1.0" encoding="utf-8"?>
<formControlPr xmlns="http://schemas.microsoft.com/office/spreadsheetml/2009/9/main" objectType="CheckBox" fmlaLink="$B$299" lockText="1" noThreeD="1"/>
</file>

<file path=xl/ctrlProps/ctrlProp130.xml><?xml version="1.0" encoding="utf-8"?>
<formControlPr xmlns="http://schemas.microsoft.com/office/spreadsheetml/2009/9/main" objectType="CheckBox" fmlaLink="$B$67" lockText="1" noThreeD="1"/>
</file>

<file path=xl/ctrlProps/ctrlProp131.xml><?xml version="1.0" encoding="utf-8"?>
<formControlPr xmlns="http://schemas.microsoft.com/office/spreadsheetml/2009/9/main" objectType="CheckBox" fmlaLink="$B$41" lockText="1" noThreeD="1"/>
</file>

<file path=xl/ctrlProps/ctrlProp132.xml><?xml version="1.0" encoding="utf-8"?>
<formControlPr xmlns="http://schemas.microsoft.com/office/spreadsheetml/2009/9/main" objectType="CheckBox" fmlaLink="$B$42" lockText="1" noThreeD="1"/>
</file>

<file path=xl/ctrlProps/ctrlProp133.xml><?xml version="1.0" encoding="utf-8"?>
<formControlPr xmlns="http://schemas.microsoft.com/office/spreadsheetml/2009/9/main" objectType="CheckBox" fmlaLink="$B$43" lockText="1" noThreeD="1"/>
</file>

<file path=xl/ctrlProps/ctrlProp134.xml><?xml version="1.0" encoding="utf-8"?>
<formControlPr xmlns="http://schemas.microsoft.com/office/spreadsheetml/2009/9/main" objectType="CheckBox" fmlaLink="$B$44" lockText="1" noThreeD="1"/>
</file>

<file path=xl/ctrlProps/ctrlProp135.xml><?xml version="1.0" encoding="utf-8"?>
<formControlPr xmlns="http://schemas.microsoft.com/office/spreadsheetml/2009/9/main" objectType="CheckBox" fmlaLink="$B$45" lockText="1" noThreeD="1"/>
</file>

<file path=xl/ctrlProps/ctrlProp136.xml><?xml version="1.0" encoding="utf-8"?>
<formControlPr xmlns="http://schemas.microsoft.com/office/spreadsheetml/2009/9/main" objectType="CheckBox" fmlaLink="$B$46" lockText="1" noThreeD="1"/>
</file>

<file path=xl/ctrlProps/ctrlProp137.xml><?xml version="1.0" encoding="utf-8"?>
<formControlPr xmlns="http://schemas.microsoft.com/office/spreadsheetml/2009/9/main" objectType="CheckBox" fmlaLink="$B$47" lockText="1" noThreeD="1"/>
</file>

<file path=xl/ctrlProps/ctrlProp138.xml><?xml version="1.0" encoding="utf-8"?>
<formControlPr xmlns="http://schemas.microsoft.com/office/spreadsheetml/2009/9/main" objectType="CheckBox" fmlaLink="$B$38"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300"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B$107" lockText="1" noThreeD="1"/>
</file>

<file path=xl/ctrlProps/ctrlProp143.xml><?xml version="1.0" encoding="utf-8"?>
<formControlPr xmlns="http://schemas.microsoft.com/office/spreadsheetml/2009/9/main" objectType="CheckBox" fmlaLink="$B$108" lockText="1" noThreeD="1"/>
</file>

<file path=xl/ctrlProps/ctrlProp144.xml><?xml version="1.0" encoding="utf-8"?>
<formControlPr xmlns="http://schemas.microsoft.com/office/spreadsheetml/2009/9/main" objectType="CheckBox" fmlaLink="$B$110"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fmlaLink="$B$48" lockText="1" noThreeD="1"/>
</file>

<file path=xl/ctrlProps/ctrlProp148.xml><?xml version="1.0" encoding="utf-8"?>
<formControlPr xmlns="http://schemas.microsoft.com/office/spreadsheetml/2009/9/main" objectType="CheckBox" fmlaLink="$B$49" lockText="1" noThreeD="1"/>
</file>

<file path=xl/ctrlProps/ctrlProp149.xml><?xml version="1.0" encoding="utf-8"?>
<formControlPr xmlns="http://schemas.microsoft.com/office/spreadsheetml/2009/9/main" objectType="CheckBox" fmlaLink="$B$50" lockText="1" noThreeD="1"/>
</file>

<file path=xl/ctrlProps/ctrlProp15.xml><?xml version="1.0" encoding="utf-8"?>
<formControlPr xmlns="http://schemas.microsoft.com/office/spreadsheetml/2009/9/main" objectType="CheckBox" fmlaLink="$B$301" lockText="1" noThreeD="1"/>
</file>

<file path=xl/ctrlProps/ctrlProp150.xml><?xml version="1.0" encoding="utf-8"?>
<formControlPr xmlns="http://schemas.microsoft.com/office/spreadsheetml/2009/9/main" objectType="CheckBox" fmlaLink="$B$51" lockText="1" noThreeD="1"/>
</file>

<file path=xl/ctrlProps/ctrlProp151.xml><?xml version="1.0" encoding="utf-8"?>
<formControlPr xmlns="http://schemas.microsoft.com/office/spreadsheetml/2009/9/main" objectType="CheckBox" fmlaLink="$B$52" lockText="1" noThreeD="1"/>
</file>

<file path=xl/ctrlProps/ctrlProp152.xml><?xml version="1.0" encoding="utf-8"?>
<formControlPr xmlns="http://schemas.microsoft.com/office/spreadsheetml/2009/9/main" objectType="CheckBox" fmlaLink="$B$53" lockText="1" noThreeD="1"/>
</file>

<file path=xl/ctrlProps/ctrlProp153.xml><?xml version="1.0" encoding="utf-8"?>
<formControlPr xmlns="http://schemas.microsoft.com/office/spreadsheetml/2009/9/main" objectType="CheckBox" fmlaLink="$B$54" lockText="1" noThreeD="1"/>
</file>

<file path=xl/ctrlProps/ctrlProp154.xml><?xml version="1.0" encoding="utf-8"?>
<formControlPr xmlns="http://schemas.microsoft.com/office/spreadsheetml/2009/9/main" objectType="CheckBox" fmlaLink="$B$44" lockText="1" noThreeD="1"/>
</file>

<file path=xl/ctrlProps/ctrlProp155.xml><?xml version="1.0" encoding="utf-8"?>
<formControlPr xmlns="http://schemas.microsoft.com/office/spreadsheetml/2009/9/main" objectType="CheckBox" fmlaLink="$B$45"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B$58"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fmlaLink="$B$302"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B$314"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B$315"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fmlaLink="$B$43" lockText="1" noThreeD="1"/>
</file>

<file path=xl/ctrlProps/ctrlProp182.xml><?xml version="1.0" encoding="utf-8"?>
<formControlPr xmlns="http://schemas.microsoft.com/office/spreadsheetml/2009/9/main" objectType="CheckBox" fmlaLink="$B$44" lockText="1" noThreeD="1"/>
</file>

<file path=xl/ctrlProps/ctrlProp183.xml><?xml version="1.0" encoding="utf-8"?>
<formControlPr xmlns="http://schemas.microsoft.com/office/spreadsheetml/2009/9/main" objectType="CheckBox" fmlaLink="$B$45" lockText="1" noThreeD="1"/>
</file>

<file path=xl/ctrlProps/ctrlProp184.xml><?xml version="1.0" encoding="utf-8"?>
<formControlPr xmlns="http://schemas.microsoft.com/office/spreadsheetml/2009/9/main" objectType="CheckBox" fmlaLink="$B$46" lockText="1" noThreeD="1"/>
</file>

<file path=xl/ctrlProps/ctrlProp185.xml><?xml version="1.0" encoding="utf-8"?>
<formControlPr xmlns="http://schemas.microsoft.com/office/spreadsheetml/2009/9/main" objectType="CheckBox" fmlaLink="$B$47" lockText="1" noThreeD="1"/>
</file>

<file path=xl/ctrlProps/ctrlProp186.xml><?xml version="1.0" encoding="utf-8"?>
<formControlPr xmlns="http://schemas.microsoft.com/office/spreadsheetml/2009/9/main" objectType="CheckBox" fmlaLink="$B$48" lockText="1" noThreeD="1"/>
</file>

<file path=xl/ctrlProps/ctrlProp187.xml><?xml version="1.0" encoding="utf-8"?>
<formControlPr xmlns="http://schemas.microsoft.com/office/spreadsheetml/2009/9/main" objectType="CheckBox" fmlaLink="$B$49" lockText="1" noThreeD="1"/>
</file>

<file path=xl/ctrlProps/ctrlProp188.xml><?xml version="1.0" encoding="utf-8"?>
<formControlPr xmlns="http://schemas.microsoft.com/office/spreadsheetml/2009/9/main" objectType="CheckBox" fmlaLink="$B$38" lockText="1" noThreeD="1"/>
</file>

<file path=xl/ctrlProps/ctrlProp189.xml><?xml version="1.0" encoding="utf-8"?>
<formControlPr xmlns="http://schemas.microsoft.com/office/spreadsheetml/2009/9/main" objectType="CheckBox" fmlaLink="$B$39" lockText="1" noThreeD="1"/>
</file>

<file path=xl/ctrlProps/ctrlProp19.xml><?xml version="1.0" encoding="utf-8"?>
<formControlPr xmlns="http://schemas.microsoft.com/office/spreadsheetml/2009/9/main" objectType="CheckBox" fmlaLink="$B$316" lockText="1" noThreeD="1"/>
</file>

<file path=xl/ctrlProps/ctrlProp190.xml><?xml version="1.0" encoding="utf-8"?>
<formControlPr xmlns="http://schemas.microsoft.com/office/spreadsheetml/2009/9/main" objectType="CheckBox" fmlaLink="$B$40" lockText="1" noThreeD="1"/>
</file>

<file path=xl/ctrlProps/ctrlProp191.xml><?xml version="1.0" encoding="utf-8"?>
<formControlPr xmlns="http://schemas.microsoft.com/office/spreadsheetml/2009/9/main" objectType="CheckBox" fmlaLink="$B$53"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fmlaLink="$B$163"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203" lockText="1" noThreeD="1"/>
</file>

<file path=xl/ctrlProps/ctrlProp20.xml><?xml version="1.0" encoding="utf-8"?>
<formControlPr xmlns="http://schemas.microsoft.com/office/spreadsheetml/2009/9/main" objectType="CheckBox" fmlaLink="$B$317"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B$318"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fmlaLink="$B$49" lockText="1" noThreeD="1"/>
</file>

<file path=xl/ctrlProps/ctrlProp217.xml><?xml version="1.0" encoding="utf-8"?>
<formControlPr xmlns="http://schemas.microsoft.com/office/spreadsheetml/2009/9/main" objectType="CheckBox" fmlaLink="$B$50" lockText="1" noThreeD="1"/>
</file>

<file path=xl/ctrlProps/ctrlProp218.xml><?xml version="1.0" encoding="utf-8"?>
<formControlPr xmlns="http://schemas.microsoft.com/office/spreadsheetml/2009/9/main" objectType="CheckBox" fmlaLink="$B$51"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B$319"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B$320"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B$321" lockText="1" noThreeD="1"/>
</file>

<file path=xl/ctrlProps/ctrlProp240.xml><?xml version="1.0" encoding="utf-8"?>
<formControlPr xmlns="http://schemas.microsoft.com/office/spreadsheetml/2009/9/main" objectType="CheckBox" fmlaLink="$B$68"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B$322" lockText="1" noThreeD="1"/>
</file>

<file path=xl/ctrlProps/ctrlProp250.xml><?xml version="1.0" encoding="utf-8"?>
<formControlPr xmlns="http://schemas.microsoft.com/office/spreadsheetml/2009/9/main" objectType="CheckBox" fmlaLink="$B$98"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B$323"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fmlaLink="$B$72"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Check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B$330" lockText="1" noThreeD="1"/>
</file>

<file path=xl/ctrlProps/ctrlProp270.xml><?xml version="1.0" encoding="utf-8"?>
<formControlPr xmlns="http://schemas.microsoft.com/office/spreadsheetml/2009/9/main" objectType="CheckBox" fmlaLink="$B$104"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B$331"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Radio" firstButton="1" fmlaLink="$A$5"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fmlaLink="$B$332"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Radio"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204" lockText="1" noThreeD="1"/>
</file>

<file path=xl/ctrlProps/ctrlProp30.xml><?xml version="1.0" encoding="utf-8"?>
<formControlPr xmlns="http://schemas.microsoft.com/office/spreadsheetml/2009/9/main" objectType="CheckBox" fmlaLink="$B$333"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fmlaLink="$B$44" lockText="1" noThreeD="1"/>
</file>

<file path=xl/ctrlProps/ctrlProp303.xml><?xml version="1.0" encoding="utf-8"?>
<formControlPr xmlns="http://schemas.microsoft.com/office/spreadsheetml/2009/9/main" objectType="CheckBox" fmlaLink="$B$45" lockText="1" noThreeD="1"/>
</file>

<file path=xl/ctrlProps/ctrlProp304.xml><?xml version="1.0" encoding="utf-8"?>
<formControlPr xmlns="http://schemas.microsoft.com/office/spreadsheetml/2009/9/main" objectType="CheckBox" fmlaLink="$B$81" lockText="1"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fmlaLink="$B$334" lockText="1"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Radio" checked="Checked" firstButton="1" fmlaLink="$A$4"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fmlaLink="$B$335" lockText="1"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B$336" lockText="1"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B$344"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fmlaLink="$B$345" lockText="1" noThreeD="1"/>
</file>

<file path=xl/ctrlProps/ctrlProp36.xml><?xml version="1.0" encoding="utf-8"?>
<formControlPr xmlns="http://schemas.microsoft.com/office/spreadsheetml/2009/9/main" objectType="CheckBox" fmlaLink="$B$346" lockText="1" noThreeD="1"/>
</file>

<file path=xl/ctrlProps/ctrlProp37.xml><?xml version="1.0" encoding="utf-8"?>
<formControlPr xmlns="http://schemas.microsoft.com/office/spreadsheetml/2009/9/main" objectType="CheckBox" fmlaLink="$B$347" lockText="1" noThreeD="1"/>
</file>

<file path=xl/ctrlProps/ctrlProp38.xml><?xml version="1.0" encoding="utf-8"?>
<formControlPr xmlns="http://schemas.microsoft.com/office/spreadsheetml/2009/9/main" objectType="CheckBox" fmlaLink="$B$348"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D$210" lockText="1" noThreeD="1"/>
</file>

<file path=xl/ctrlProps/ctrlProp40.xml><?xml version="1.0" encoding="utf-8"?>
<formControlPr xmlns="http://schemas.microsoft.com/office/spreadsheetml/2009/9/main" objectType="CheckBox" fmlaLink="$D$219" lockText="1" noThreeD="1"/>
</file>

<file path=xl/ctrlProps/ctrlProp41.xml><?xml version="1.0" encoding="utf-8"?>
<formControlPr xmlns="http://schemas.microsoft.com/office/spreadsheetml/2009/9/main" objectType="CheckBox" checked="Checked" fmlaLink="$B$289" lockText="1" noThreeD="1"/>
</file>

<file path=xl/ctrlProps/ctrlProp42.xml><?xml version="1.0" encoding="utf-8"?>
<formControlPr xmlns="http://schemas.microsoft.com/office/spreadsheetml/2009/9/main" objectType="CheckBox" fmlaLink="$D$205" lockText="1" noThreeD="1"/>
</file>

<file path=xl/ctrlProps/ctrlProp43.xml><?xml version="1.0" encoding="utf-8"?>
<formControlPr xmlns="http://schemas.microsoft.com/office/spreadsheetml/2009/9/main" objectType="CheckBox" fmlaLink="$D$224" lockText="1" noThreeD="1"/>
</file>

<file path=xl/ctrlProps/ctrlProp44.xml><?xml version="1.0" encoding="utf-8"?>
<formControlPr xmlns="http://schemas.microsoft.com/office/spreadsheetml/2009/9/main" objectType="CheckBox" fmlaLink="$B$310" lockText="1" noThreeD="1"/>
</file>

<file path=xl/ctrlProps/ctrlProp45.xml><?xml version="1.0" encoding="utf-8"?>
<formControlPr xmlns="http://schemas.microsoft.com/office/spreadsheetml/2009/9/main" objectType="CheckBox" fmlaLink="$B$326" lockText="1" noThreeD="1"/>
</file>

<file path=xl/ctrlProps/ctrlProp46.xml><?xml version="1.0" encoding="utf-8"?>
<formControlPr xmlns="http://schemas.microsoft.com/office/spreadsheetml/2009/9/main" objectType="CheckBox" checked="Checked" fmlaLink="$B$351" lockText="1" noThreeD="1"/>
</file>

<file path=xl/ctrlProps/ctrlProp47.xml><?xml version="1.0" encoding="utf-8"?>
<formControlPr xmlns="http://schemas.microsoft.com/office/spreadsheetml/2009/9/main" objectType="CheckBox" fmlaLink="$B$337" lockText="1" noThreeD="1"/>
</file>

<file path=xl/ctrlProps/ctrlProp48.xml><?xml version="1.0" encoding="utf-8"?>
<formControlPr xmlns="http://schemas.microsoft.com/office/spreadsheetml/2009/9/main" objectType="CheckBox" fmlaLink="$B$340" lockText="1" noThreeD="1"/>
</file>

<file path=xl/ctrlProps/ctrlProp49.xml><?xml version="1.0" encoding="utf-8"?>
<formControlPr xmlns="http://schemas.microsoft.com/office/spreadsheetml/2009/9/main" objectType="CheckBox" fmlaLink="$D$233"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Radio" checked="Checked" firstButton="1" fmlaLink="$M$37"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fmlaLink="$D$206" lockText="1" noThreeD="1"/>
</file>

<file path=xl/ctrlProps/ctrlProp56.xml><?xml version="1.0" encoding="utf-8"?>
<formControlPr xmlns="http://schemas.microsoft.com/office/spreadsheetml/2009/9/main" objectType="CheckBox" fmlaLink="$B$309" lockText="1" noThreeD="1"/>
</file>

<file path=xl/ctrlProps/ctrlProp57.xml><?xml version="1.0" encoding="utf-8"?>
<formControlPr xmlns="http://schemas.microsoft.com/office/spreadsheetml/2009/9/main" objectType="CheckBox" fmlaLink="$B$308" lockText="1" noThreeD="1"/>
</file>

<file path=xl/ctrlProps/ctrlProp58.xml><?xml version="1.0" encoding="utf-8"?>
<formControlPr xmlns="http://schemas.microsoft.com/office/spreadsheetml/2009/9/main" objectType="CheckBox" fmlaLink="$B$325" lockText="1" noThreeD="1"/>
</file>

<file path=xl/ctrlProps/ctrlProp59.xml><?xml version="1.0" encoding="utf-8"?>
<formControlPr xmlns="http://schemas.microsoft.com/office/spreadsheetml/2009/9/main" objectType="CheckBox" fmlaLink="$B$324" lockText="1" noThreeD="1"/>
</file>

<file path=xl/ctrlProps/ctrlProp6.xml><?xml version="1.0" encoding="utf-8"?>
<formControlPr xmlns="http://schemas.microsoft.com/office/spreadsheetml/2009/9/main" objectType="CheckBox" fmlaLink="$D$213" lockText="1" noThreeD="1"/>
</file>

<file path=xl/ctrlProps/ctrlProp60.xml><?xml version="1.0" encoding="utf-8"?>
<formControlPr xmlns="http://schemas.microsoft.com/office/spreadsheetml/2009/9/main" objectType="CheckBox" fmlaLink="$B$339" lockText="1" noThreeD="1"/>
</file>

<file path=xl/ctrlProps/ctrlProp61.xml><?xml version="1.0" encoding="utf-8"?>
<formControlPr xmlns="http://schemas.microsoft.com/office/spreadsheetml/2009/9/main" objectType="CheckBox" fmlaLink="$B$338" lockText="1" noThreeD="1"/>
</file>

<file path=xl/ctrlProps/ctrlProp62.xml><?xml version="1.0" encoding="utf-8"?>
<formControlPr xmlns="http://schemas.microsoft.com/office/spreadsheetml/2009/9/main" objectType="CheckBox" fmlaLink="$B$350" lockText="1" noThreeD="1"/>
</file>

<file path=xl/ctrlProps/ctrlProp63.xml><?xml version="1.0" encoding="utf-8"?>
<formControlPr xmlns="http://schemas.microsoft.com/office/spreadsheetml/2009/9/main" objectType="CheckBox" fmlaLink="$B$349" lockText="1" noThreeD="1"/>
</file>

<file path=xl/ctrlProps/ctrlProp64.xml><?xml version="1.0" encoding="utf-8"?>
<formControlPr xmlns="http://schemas.microsoft.com/office/spreadsheetml/2009/9/main" objectType="CheckBox" fmlaLink="$D$63" lockText="1" noThreeD="1"/>
</file>

<file path=xl/ctrlProps/ctrlProp65.xml><?xml version="1.0" encoding="utf-8"?>
<formControlPr xmlns="http://schemas.microsoft.com/office/spreadsheetml/2009/9/main" objectType="CheckBox" fmlaLink="$D$134" lockText="1" noThreeD="1"/>
</file>

<file path=xl/ctrlProps/ctrlProp66.xml><?xml version="1.0" encoding="utf-8"?>
<formControlPr xmlns="http://schemas.microsoft.com/office/spreadsheetml/2009/9/main" objectType="CheckBox" fmlaLink="$D$207" lockText="1" noThreeD="1"/>
</file>

<file path=xl/ctrlProps/ctrlProp67.xml><?xml version="1.0" encoding="utf-8"?>
<formControlPr xmlns="http://schemas.microsoft.com/office/spreadsheetml/2009/9/main" objectType="CheckBox" fmlaLink="$D$117" lockText="1" noThreeD="1"/>
</file>

<file path=xl/ctrlProps/ctrlProp68.xml><?xml version="1.0" encoding="utf-8"?>
<formControlPr xmlns="http://schemas.microsoft.com/office/spreadsheetml/2009/9/main" objectType="CheckBox" fmlaLink="$B$296" lockText="1" noThreeD="1"/>
</file>

<file path=xl/ctrlProps/ctrlProp69.xml><?xml version="1.0" encoding="utf-8"?>
<formControlPr xmlns="http://schemas.microsoft.com/office/spreadsheetml/2009/9/main" objectType="CheckBox" fmlaLink="$B$303" lockText="1" noThreeD="1"/>
</file>

<file path=xl/ctrlProps/ctrlProp7.xml><?xml version="1.0" encoding="utf-8"?>
<formControlPr xmlns="http://schemas.microsoft.com/office/spreadsheetml/2009/9/main" objectType="CheckBox" fmlaLink="$D$202" lockText="1" noThreeD="1"/>
</file>

<file path=xl/ctrlProps/ctrlProp70.xml><?xml version="1.0" encoding="utf-8"?>
<formControlPr xmlns="http://schemas.microsoft.com/office/spreadsheetml/2009/9/main" objectType="CheckBox" fmlaLink="$B$304" lockText="1" noThreeD="1"/>
</file>

<file path=xl/ctrlProps/ctrlProp71.xml><?xml version="1.0" encoding="utf-8"?>
<formControlPr xmlns="http://schemas.microsoft.com/office/spreadsheetml/2009/9/main" objectType="CheckBox" fmlaLink="$B$305" lockText="1" noThreeD="1"/>
</file>

<file path=xl/ctrlProps/ctrlProp72.xml><?xml version="1.0" encoding="utf-8"?>
<formControlPr xmlns="http://schemas.microsoft.com/office/spreadsheetml/2009/9/main" objectType="CheckBox" fmlaLink="$B$306" lockText="1" noThreeD="1"/>
</file>

<file path=xl/ctrlProps/ctrlProp73.xml><?xml version="1.0" encoding="utf-8"?>
<formControlPr xmlns="http://schemas.microsoft.com/office/spreadsheetml/2009/9/main" objectType="CheckBox" fmlaLink="$B$307" lockText="1" noThreeD="1"/>
</file>

<file path=xl/ctrlProps/ctrlProp74.xml><?xml version="1.0" encoding="utf-8"?>
<formControlPr xmlns="http://schemas.microsoft.com/office/spreadsheetml/2009/9/main" objectType="CheckBox" fmlaLink="$D$243" lockText="1" noThreeD="1"/>
</file>

<file path=xl/ctrlProps/ctrlProp75.xml><?xml version="1.0" encoding="utf-8"?>
<formControlPr xmlns="http://schemas.microsoft.com/office/spreadsheetml/2009/9/main" objectType="CheckBox" fmlaLink="$D$244"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fmlaLink="$D$170" lockText="1" noThreeD="1"/>
</file>

<file path=xl/ctrlProps/ctrlProp78.xml><?xml version="1.0" encoding="utf-8"?>
<formControlPr xmlns="http://schemas.microsoft.com/office/spreadsheetml/2009/9/main" objectType="CheckBox" fmlaLink="$D$171" lockText="1" noThreeD="1"/>
</file>

<file path=xl/ctrlProps/ctrlProp79.xml><?xml version="1.0" encoding="utf-8"?>
<formControlPr xmlns="http://schemas.microsoft.com/office/spreadsheetml/2009/9/main" objectType="CheckBox" fmlaLink="$D$389" lockText="1" noThreeD="1"/>
</file>

<file path=xl/ctrlProps/ctrlProp8.xml><?xml version="1.0" encoding="utf-8"?>
<formControlPr xmlns="http://schemas.microsoft.com/office/spreadsheetml/2009/9/main" objectType="CheckBox" fmlaLink="$B293"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fmlaLink="$B$17" lockText="1" noThreeD="1"/>
</file>

<file path=xl/ctrlProps/ctrlProp83.xml><?xml version="1.0" encoding="utf-8"?>
<formControlPr xmlns="http://schemas.microsoft.com/office/spreadsheetml/2009/9/main" objectType="CheckBox" fmlaLink="$B$18" lockText="1" noThreeD="1"/>
</file>

<file path=xl/ctrlProps/ctrlProp84.xml><?xml version="1.0" encoding="utf-8"?>
<formControlPr xmlns="http://schemas.microsoft.com/office/spreadsheetml/2009/9/main" objectType="CheckBox" fmlaLink="$B$19" lockText="1" noThreeD="1"/>
</file>

<file path=xl/ctrlProps/ctrlProp85.xml><?xml version="1.0" encoding="utf-8"?>
<formControlPr xmlns="http://schemas.microsoft.com/office/spreadsheetml/2009/9/main" objectType="CheckBox" fmlaLink="$B$20" lockText="1" noThreeD="1"/>
</file>

<file path=xl/ctrlProps/ctrlProp86.xml><?xml version="1.0" encoding="utf-8"?>
<formControlPr xmlns="http://schemas.microsoft.com/office/spreadsheetml/2009/9/main" objectType="CheckBox" fmlaLink="$B$21" lockText="1" noThreeD="1"/>
</file>

<file path=xl/ctrlProps/ctrlProp87.xml><?xml version="1.0" encoding="utf-8"?>
<formControlPr xmlns="http://schemas.microsoft.com/office/spreadsheetml/2009/9/main" objectType="CheckBox" fmlaLink="$B$22" lockText="1" noThreeD="1"/>
</file>

<file path=xl/ctrlProps/ctrlProp88.xml><?xml version="1.0" encoding="utf-8"?>
<formControlPr xmlns="http://schemas.microsoft.com/office/spreadsheetml/2009/9/main" objectType="CheckBox" fmlaLink="$B$23"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B$294"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B$7" lockText="1" noThreeD="1"/>
</file>

<file path=xl/ctrlProps/ctrlProp94.xml><?xml version="1.0" encoding="utf-8"?>
<formControlPr xmlns="http://schemas.microsoft.com/office/spreadsheetml/2009/9/main" objectType="CheckBox" fmlaLink="$B$8" lockText="1" noThreeD="1"/>
</file>

<file path=xl/ctrlProps/ctrlProp95.xml><?xml version="1.0" encoding="utf-8"?>
<formControlPr xmlns="http://schemas.microsoft.com/office/spreadsheetml/2009/9/main" objectType="CheckBox" fmlaLink="$B$9" lockText="1" noThreeD="1"/>
</file>

<file path=xl/ctrlProps/ctrlProp96.xml><?xml version="1.0" encoding="utf-8"?>
<formControlPr xmlns="http://schemas.microsoft.com/office/spreadsheetml/2009/9/main" objectType="CheckBox" fmlaLink="$B$10" lockText="1" noThreeD="1"/>
</file>

<file path=xl/ctrlProps/ctrlProp97.xml><?xml version="1.0" encoding="utf-8"?>
<formControlPr xmlns="http://schemas.microsoft.com/office/spreadsheetml/2009/9/main" objectType="CheckBox" fmlaLink="$B$11" lockText="1" noThreeD="1"/>
</file>

<file path=xl/ctrlProps/ctrlProp98.xml><?xml version="1.0" encoding="utf-8"?>
<formControlPr xmlns="http://schemas.microsoft.com/office/spreadsheetml/2009/9/main" objectType="CheckBox" fmlaLink="$B$12" lockText="1" noThreeD="1"/>
</file>

<file path=xl/ctrlProps/ctrlProp99.xml><?xml version="1.0" encoding="utf-8"?>
<formControlPr xmlns="http://schemas.microsoft.com/office/spreadsheetml/2009/9/main" objectType="CheckBox" fmlaLink="$B$13"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3" Type="http://schemas.openxmlformats.org/officeDocument/2006/relationships/image" Target="../media/image27.emf"/><Relationship Id="rId2" Type="http://schemas.openxmlformats.org/officeDocument/2006/relationships/image" Target="../media/image28.emf"/><Relationship Id="rId1" Type="http://schemas.openxmlformats.org/officeDocument/2006/relationships/image" Target="../media/image29.emf"/></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0.emf"/><Relationship Id="rId2" Type="http://schemas.openxmlformats.org/officeDocument/2006/relationships/image" Target="../media/image31.emf"/><Relationship Id="rId1" Type="http://schemas.openxmlformats.org/officeDocument/2006/relationships/image" Target="../media/image32.emf"/></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3.emf"/><Relationship Id="rId2" Type="http://schemas.openxmlformats.org/officeDocument/2006/relationships/image" Target="../media/image34.emf"/><Relationship Id="rId1" Type="http://schemas.openxmlformats.org/officeDocument/2006/relationships/image" Target="../media/image35.emf"/></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6.emf"/><Relationship Id="rId2" Type="http://schemas.openxmlformats.org/officeDocument/2006/relationships/image" Target="../media/image37.emf"/><Relationship Id="rId1" Type="http://schemas.openxmlformats.org/officeDocument/2006/relationships/image" Target="../media/image38.emf"/></Relationships>
</file>

<file path=xl/drawings/_rels/vmlDrawing14.vml.rels><?xml version="1.0" encoding="UTF-8" standalone="yes"?>
<Relationships xmlns="http://schemas.openxmlformats.org/package/2006/relationships"><Relationship Id="rId3" Type="http://schemas.openxmlformats.org/officeDocument/2006/relationships/image" Target="../media/image39.emf"/><Relationship Id="rId2" Type="http://schemas.openxmlformats.org/officeDocument/2006/relationships/image" Target="../media/image40.emf"/><Relationship Id="rId1" Type="http://schemas.openxmlformats.org/officeDocument/2006/relationships/image" Target="../media/image41.emf"/></Relationships>
</file>

<file path=xl/drawings/_rels/vmlDrawing15.vml.rels><?xml version="1.0" encoding="UTF-8" standalone="yes"?>
<Relationships xmlns="http://schemas.openxmlformats.org/package/2006/relationships"><Relationship Id="rId3" Type="http://schemas.openxmlformats.org/officeDocument/2006/relationships/image" Target="../media/image44.emf"/><Relationship Id="rId2" Type="http://schemas.openxmlformats.org/officeDocument/2006/relationships/image" Target="../media/image43.emf"/><Relationship Id="rId1" Type="http://schemas.openxmlformats.org/officeDocument/2006/relationships/image" Target="../media/image42.emf"/></Relationships>
</file>

<file path=xl/drawings/_rels/vmlDrawing16.vml.rels><?xml version="1.0" encoding="UTF-8" standalone="yes"?>
<Relationships xmlns="http://schemas.openxmlformats.org/package/2006/relationships"><Relationship Id="rId3" Type="http://schemas.openxmlformats.org/officeDocument/2006/relationships/image" Target="../media/image47.emf"/><Relationship Id="rId2" Type="http://schemas.openxmlformats.org/officeDocument/2006/relationships/image" Target="../media/image46.emf"/><Relationship Id="rId1" Type="http://schemas.openxmlformats.org/officeDocument/2006/relationships/image" Target="../media/image45.emf"/></Relationships>
</file>

<file path=xl/drawings/_rels/vmlDrawing17.vml.rels><?xml version="1.0" encoding="UTF-8" standalone="yes"?>
<Relationships xmlns="http://schemas.openxmlformats.org/package/2006/relationships"><Relationship Id="rId3" Type="http://schemas.openxmlformats.org/officeDocument/2006/relationships/image" Target="../media/image50.emf"/><Relationship Id="rId2" Type="http://schemas.openxmlformats.org/officeDocument/2006/relationships/image" Target="../media/image51.emf"/><Relationship Id="rId1" Type="http://schemas.openxmlformats.org/officeDocument/2006/relationships/image" Target="../media/image52.emf"/><Relationship Id="rId5" Type="http://schemas.openxmlformats.org/officeDocument/2006/relationships/image" Target="../media/image48.emf"/><Relationship Id="rId4" Type="http://schemas.openxmlformats.org/officeDocument/2006/relationships/image" Target="../media/image49.emf"/></Relationships>
</file>

<file path=xl/drawings/_rels/vmlDrawing18.vml.rels><?xml version="1.0" encoding="UTF-8" standalone="yes"?>
<Relationships xmlns="http://schemas.openxmlformats.org/package/2006/relationships"><Relationship Id="rId3" Type="http://schemas.openxmlformats.org/officeDocument/2006/relationships/image" Target="../media/image55.emf"/><Relationship Id="rId2" Type="http://schemas.openxmlformats.org/officeDocument/2006/relationships/image" Target="../media/image56.emf"/><Relationship Id="rId1" Type="http://schemas.openxmlformats.org/officeDocument/2006/relationships/image" Target="../media/image57.emf"/><Relationship Id="rId5" Type="http://schemas.openxmlformats.org/officeDocument/2006/relationships/image" Target="../media/image53.emf"/><Relationship Id="rId4" Type="http://schemas.openxmlformats.org/officeDocument/2006/relationships/image" Target="../media/image54.emf"/></Relationships>
</file>

<file path=xl/drawings/_rels/vmlDrawing19.vml.rels><?xml version="1.0" encoding="UTF-8" standalone="yes"?>
<Relationships xmlns="http://schemas.openxmlformats.org/package/2006/relationships"><Relationship Id="rId3" Type="http://schemas.openxmlformats.org/officeDocument/2006/relationships/image" Target="../media/image60.emf"/><Relationship Id="rId2" Type="http://schemas.openxmlformats.org/officeDocument/2006/relationships/image" Target="../media/image61.emf"/><Relationship Id="rId1" Type="http://schemas.openxmlformats.org/officeDocument/2006/relationships/image" Target="../media/image62.emf"/><Relationship Id="rId5" Type="http://schemas.openxmlformats.org/officeDocument/2006/relationships/image" Target="../media/image58.emf"/><Relationship Id="rId4" Type="http://schemas.openxmlformats.org/officeDocument/2006/relationships/image" Target="../media/image59.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s>
</file>

<file path=xl/drawings/_rels/vmlDrawing20.vml.rels><?xml version="1.0" encoding="UTF-8" standalone="yes"?>
<Relationships xmlns="http://schemas.openxmlformats.org/package/2006/relationships"><Relationship Id="rId3" Type="http://schemas.openxmlformats.org/officeDocument/2006/relationships/image" Target="../media/image63.emf"/><Relationship Id="rId2" Type="http://schemas.openxmlformats.org/officeDocument/2006/relationships/image" Target="../media/image64.emf"/><Relationship Id="rId1" Type="http://schemas.openxmlformats.org/officeDocument/2006/relationships/image" Target="../media/image65.emf"/></Relationships>
</file>

<file path=xl/drawings/_rels/vmlDrawing21.vml.rels><?xml version="1.0" encoding="UTF-8" standalone="yes"?>
<Relationships xmlns="http://schemas.openxmlformats.org/package/2006/relationships"><Relationship Id="rId3" Type="http://schemas.openxmlformats.org/officeDocument/2006/relationships/image" Target="../media/image66.emf"/><Relationship Id="rId2" Type="http://schemas.openxmlformats.org/officeDocument/2006/relationships/image" Target="../media/image67.emf"/><Relationship Id="rId1" Type="http://schemas.openxmlformats.org/officeDocument/2006/relationships/image" Target="../media/image68.emf"/></Relationships>
</file>

<file path=xl/drawings/_rels/vmlDrawing22.vml.rels><?xml version="1.0" encoding="UTF-8" standalone="yes"?>
<Relationships xmlns="http://schemas.openxmlformats.org/package/2006/relationships"><Relationship Id="rId3" Type="http://schemas.openxmlformats.org/officeDocument/2006/relationships/image" Target="../media/image69.emf"/><Relationship Id="rId2" Type="http://schemas.openxmlformats.org/officeDocument/2006/relationships/image" Target="../media/image70.emf"/><Relationship Id="rId1" Type="http://schemas.openxmlformats.org/officeDocument/2006/relationships/image" Target="../media/image71.emf"/></Relationships>
</file>

<file path=xl/drawings/_rels/vmlDrawing23.vml.rels><?xml version="1.0" encoding="UTF-8" standalone="yes"?>
<Relationships xmlns="http://schemas.openxmlformats.org/package/2006/relationships"><Relationship Id="rId3" Type="http://schemas.openxmlformats.org/officeDocument/2006/relationships/image" Target="../media/image72.emf"/><Relationship Id="rId2" Type="http://schemas.openxmlformats.org/officeDocument/2006/relationships/image" Target="../media/image73.emf"/><Relationship Id="rId1" Type="http://schemas.openxmlformats.org/officeDocument/2006/relationships/image" Target="../media/image74.emf"/></Relationships>
</file>

<file path=xl/drawings/_rels/vmlDrawing24.vml.rels><?xml version="1.0" encoding="UTF-8" standalone="yes"?>
<Relationships xmlns="http://schemas.openxmlformats.org/package/2006/relationships"><Relationship Id="rId3" Type="http://schemas.openxmlformats.org/officeDocument/2006/relationships/image" Target="../media/image77.emf"/><Relationship Id="rId2" Type="http://schemas.openxmlformats.org/officeDocument/2006/relationships/image" Target="../media/image76.emf"/><Relationship Id="rId1" Type="http://schemas.openxmlformats.org/officeDocument/2006/relationships/image" Target="../media/image75.emf"/></Relationships>
</file>

<file path=xl/drawings/_rels/vmlDrawing25.vml.rels><?xml version="1.0" encoding="UTF-8" standalone="yes"?>
<Relationships xmlns="http://schemas.openxmlformats.org/package/2006/relationships"><Relationship Id="rId3" Type="http://schemas.openxmlformats.org/officeDocument/2006/relationships/image" Target="../media/image80.emf"/><Relationship Id="rId2" Type="http://schemas.openxmlformats.org/officeDocument/2006/relationships/image" Target="../media/image79.emf"/><Relationship Id="rId1" Type="http://schemas.openxmlformats.org/officeDocument/2006/relationships/image" Target="../media/image78.emf"/></Relationships>
</file>

<file path=xl/drawings/_rels/vmlDrawing26.vml.rels><?xml version="1.0" encoding="UTF-8" standalone="yes"?>
<Relationships xmlns="http://schemas.openxmlformats.org/package/2006/relationships"><Relationship Id="rId3" Type="http://schemas.openxmlformats.org/officeDocument/2006/relationships/image" Target="../media/image81.emf"/><Relationship Id="rId2" Type="http://schemas.openxmlformats.org/officeDocument/2006/relationships/image" Target="../media/image82.emf"/><Relationship Id="rId1" Type="http://schemas.openxmlformats.org/officeDocument/2006/relationships/image" Target="../media/image83.emf"/></Relationships>
</file>

<file path=xl/drawings/_rels/vmlDrawing27.vml.rels><?xml version="1.0" encoding="UTF-8" standalone="yes"?>
<Relationships xmlns="http://schemas.openxmlformats.org/package/2006/relationships"><Relationship Id="rId3" Type="http://schemas.openxmlformats.org/officeDocument/2006/relationships/image" Target="../media/image86.emf"/><Relationship Id="rId2" Type="http://schemas.openxmlformats.org/officeDocument/2006/relationships/image" Target="../media/image85.emf"/><Relationship Id="rId1" Type="http://schemas.openxmlformats.org/officeDocument/2006/relationships/image" Target="../media/image84.emf"/></Relationships>
</file>

<file path=xl/drawings/_rels/vmlDrawing28.vml.rels><?xml version="1.0" encoding="UTF-8" standalone="yes"?>
<Relationships xmlns="http://schemas.openxmlformats.org/package/2006/relationships"><Relationship Id="rId3" Type="http://schemas.openxmlformats.org/officeDocument/2006/relationships/image" Target="../media/image89.emf"/><Relationship Id="rId2" Type="http://schemas.openxmlformats.org/officeDocument/2006/relationships/image" Target="../media/image88.emf"/><Relationship Id="rId1" Type="http://schemas.openxmlformats.org/officeDocument/2006/relationships/image" Target="../media/image87.emf"/></Relationships>
</file>

<file path=xl/drawings/_rels/vmlDrawing29.vml.rels><?xml version="1.0" encoding="UTF-8" standalone="yes"?>
<Relationships xmlns="http://schemas.openxmlformats.org/package/2006/relationships"><Relationship Id="rId3" Type="http://schemas.openxmlformats.org/officeDocument/2006/relationships/image" Target="../media/image92.emf"/><Relationship Id="rId2" Type="http://schemas.openxmlformats.org/officeDocument/2006/relationships/image" Target="../media/image91.emf"/><Relationship Id="rId1" Type="http://schemas.openxmlformats.org/officeDocument/2006/relationships/image" Target="../media/image90.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30.vml.rels><?xml version="1.0" encoding="UTF-8" standalone="yes"?>
<Relationships xmlns="http://schemas.openxmlformats.org/package/2006/relationships"><Relationship Id="rId3" Type="http://schemas.openxmlformats.org/officeDocument/2006/relationships/image" Target="../media/image95.emf"/><Relationship Id="rId2" Type="http://schemas.openxmlformats.org/officeDocument/2006/relationships/image" Target="../media/image94.emf"/><Relationship Id="rId1" Type="http://schemas.openxmlformats.org/officeDocument/2006/relationships/image" Target="../media/image93.emf"/></Relationships>
</file>

<file path=xl/drawings/_rels/vmlDrawing31.vml.rels><?xml version="1.0" encoding="UTF-8" standalone="yes"?>
<Relationships xmlns="http://schemas.openxmlformats.org/package/2006/relationships"><Relationship Id="rId3" Type="http://schemas.openxmlformats.org/officeDocument/2006/relationships/image" Target="../media/image98.emf"/><Relationship Id="rId2" Type="http://schemas.openxmlformats.org/officeDocument/2006/relationships/image" Target="../media/image97.emf"/><Relationship Id="rId1" Type="http://schemas.openxmlformats.org/officeDocument/2006/relationships/image" Target="../media/image96.emf"/></Relationships>
</file>

<file path=xl/drawings/_rels/vmlDrawing32.vml.rels><?xml version="1.0" encoding="UTF-8" standalone="yes"?>
<Relationships xmlns="http://schemas.openxmlformats.org/package/2006/relationships"><Relationship Id="rId3" Type="http://schemas.openxmlformats.org/officeDocument/2006/relationships/image" Target="../media/image99.emf"/><Relationship Id="rId2" Type="http://schemas.openxmlformats.org/officeDocument/2006/relationships/image" Target="../media/image100.emf"/><Relationship Id="rId1" Type="http://schemas.openxmlformats.org/officeDocument/2006/relationships/image" Target="../media/image101.emf"/><Relationship Id="rId6" Type="http://schemas.openxmlformats.org/officeDocument/2006/relationships/image" Target="../media/image104.emf"/><Relationship Id="rId5" Type="http://schemas.openxmlformats.org/officeDocument/2006/relationships/image" Target="../media/image103.emf"/><Relationship Id="rId4" Type="http://schemas.openxmlformats.org/officeDocument/2006/relationships/image" Target="../media/image102.emf"/></Relationships>
</file>

<file path=xl/drawings/_rels/vmlDrawing33.vml.rels><?xml version="1.0" encoding="UTF-8" standalone="yes"?>
<Relationships xmlns="http://schemas.openxmlformats.org/package/2006/relationships"><Relationship Id="rId3" Type="http://schemas.openxmlformats.org/officeDocument/2006/relationships/image" Target="../media/image105.emf"/><Relationship Id="rId2" Type="http://schemas.openxmlformats.org/officeDocument/2006/relationships/image" Target="../media/image106.emf"/><Relationship Id="rId1" Type="http://schemas.openxmlformats.org/officeDocument/2006/relationships/image" Target="../media/image10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1.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3.emf"/><Relationship Id="rId1" Type="http://schemas.openxmlformats.org/officeDocument/2006/relationships/image" Target="../media/image14.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6.emf"/><Relationship Id="rId1" Type="http://schemas.openxmlformats.org/officeDocument/2006/relationships/image" Target="../media/image17.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8.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image" Target="../media/image22.emf"/><Relationship Id="rId1" Type="http://schemas.openxmlformats.org/officeDocument/2006/relationships/image" Target="../media/image21.emf"/></Relationships>
</file>

<file path=xl/drawings/_rels/vmlDrawing9.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200</xdr:row>
          <xdr:rowOff>38100</xdr:rowOff>
        </xdr:from>
        <xdr:to>
          <xdr:col>3</xdr:col>
          <xdr:colOff>1914525</xdr:colOff>
          <xdr:row>201</xdr:row>
          <xdr:rowOff>0</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202</xdr:row>
          <xdr:rowOff>9525</xdr:rowOff>
        </xdr:from>
        <xdr:to>
          <xdr:col>3</xdr:col>
          <xdr:colOff>1914525</xdr:colOff>
          <xdr:row>203</xdr:row>
          <xdr:rowOff>0</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203</xdr:row>
          <xdr:rowOff>0</xdr:rowOff>
        </xdr:from>
        <xdr:to>
          <xdr:col>3</xdr:col>
          <xdr:colOff>1971675</xdr:colOff>
          <xdr:row>203</xdr:row>
          <xdr:rowOff>180975</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209</xdr:row>
          <xdr:rowOff>0</xdr:rowOff>
        </xdr:from>
        <xdr:to>
          <xdr:col>3</xdr:col>
          <xdr:colOff>1533525</xdr:colOff>
          <xdr:row>209</xdr:row>
          <xdr:rowOff>180975</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212</xdr:row>
          <xdr:rowOff>9525</xdr:rowOff>
        </xdr:from>
        <xdr:to>
          <xdr:col>3</xdr:col>
          <xdr:colOff>1533525</xdr:colOff>
          <xdr:row>213</xdr:row>
          <xdr:rowOff>0</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212</xdr:row>
          <xdr:rowOff>9525</xdr:rowOff>
        </xdr:from>
        <xdr:to>
          <xdr:col>3</xdr:col>
          <xdr:colOff>1533525</xdr:colOff>
          <xdr:row>213</xdr:row>
          <xdr:rowOff>0</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201</xdr:row>
          <xdr:rowOff>19050</xdr:rowOff>
        </xdr:from>
        <xdr:to>
          <xdr:col>3</xdr:col>
          <xdr:colOff>1876425</xdr:colOff>
          <xdr:row>202</xdr:row>
          <xdr:rowOff>0</xdr:rowOff>
        </xdr:to>
        <xdr:sp macro="" textlink="">
          <xdr:nvSpPr>
            <xdr:cNvPr id="10273" name="Check Box 33" hidden="1">
              <a:extLst>
                <a:ext uri="{63B3BB69-23CF-44E3-9099-C40C66FF867C}">
                  <a14:compatExt spid="_x0000_s10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292</xdr:row>
          <xdr:rowOff>123825</xdr:rowOff>
        </xdr:from>
        <xdr:to>
          <xdr:col>1</xdr:col>
          <xdr:colOff>247650</xdr:colOff>
          <xdr:row>292</xdr:row>
          <xdr:rowOff>190500</xdr:rowOff>
        </xdr:to>
        <xdr:sp macro="" textlink="">
          <xdr:nvSpPr>
            <xdr:cNvPr id="10298" name="Check Box 58" hidden="1">
              <a:extLst>
                <a:ext uri="{63B3BB69-23CF-44E3-9099-C40C66FF867C}">
                  <a14:compatExt spid="_x0000_s10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293</xdr:row>
          <xdr:rowOff>123825</xdr:rowOff>
        </xdr:from>
        <xdr:to>
          <xdr:col>1</xdr:col>
          <xdr:colOff>247650</xdr:colOff>
          <xdr:row>293</xdr:row>
          <xdr:rowOff>190500</xdr:rowOff>
        </xdr:to>
        <xdr:sp macro="" textlink="">
          <xdr:nvSpPr>
            <xdr:cNvPr id="10299" name="Check Box 59" hidden="1">
              <a:extLst>
                <a:ext uri="{63B3BB69-23CF-44E3-9099-C40C66FF867C}">
                  <a14:compatExt spid="_x0000_s10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294</xdr:row>
          <xdr:rowOff>123825</xdr:rowOff>
        </xdr:from>
        <xdr:to>
          <xdr:col>1</xdr:col>
          <xdr:colOff>247650</xdr:colOff>
          <xdr:row>294</xdr:row>
          <xdr:rowOff>190500</xdr:rowOff>
        </xdr:to>
        <xdr:sp macro="" textlink="">
          <xdr:nvSpPr>
            <xdr:cNvPr id="10300" name="Check Box 60" hidden="1">
              <a:extLst>
                <a:ext uri="{63B3BB69-23CF-44E3-9099-C40C66FF867C}">
                  <a14:compatExt spid="_x0000_s10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296</xdr:row>
          <xdr:rowOff>95250</xdr:rowOff>
        </xdr:from>
        <xdr:to>
          <xdr:col>1</xdr:col>
          <xdr:colOff>247650</xdr:colOff>
          <xdr:row>296</xdr:row>
          <xdr:rowOff>190500</xdr:rowOff>
        </xdr:to>
        <xdr:sp macro="" textlink="">
          <xdr:nvSpPr>
            <xdr:cNvPr id="10301" name="Check Box 61" hidden="1">
              <a:extLst>
                <a:ext uri="{63B3BB69-23CF-44E3-9099-C40C66FF867C}">
                  <a14:compatExt spid="_x0000_s10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297</xdr:row>
          <xdr:rowOff>95250</xdr:rowOff>
        </xdr:from>
        <xdr:to>
          <xdr:col>1</xdr:col>
          <xdr:colOff>247650</xdr:colOff>
          <xdr:row>298</xdr:row>
          <xdr:rowOff>0</xdr:rowOff>
        </xdr:to>
        <xdr:sp macro="" textlink="">
          <xdr:nvSpPr>
            <xdr:cNvPr id="10302" name="Check Box 62" hidden="1">
              <a:extLst>
                <a:ext uri="{63B3BB69-23CF-44E3-9099-C40C66FF867C}">
                  <a14:compatExt spid="_x0000_s10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298</xdr:row>
          <xdr:rowOff>95250</xdr:rowOff>
        </xdr:from>
        <xdr:to>
          <xdr:col>1</xdr:col>
          <xdr:colOff>247650</xdr:colOff>
          <xdr:row>298</xdr:row>
          <xdr:rowOff>190500</xdr:rowOff>
        </xdr:to>
        <xdr:sp macro="" textlink="">
          <xdr:nvSpPr>
            <xdr:cNvPr id="10303" name="Check Box 63" hidden="1">
              <a:extLst>
                <a:ext uri="{63B3BB69-23CF-44E3-9099-C40C66FF867C}">
                  <a14:compatExt spid="_x0000_s10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299</xdr:row>
          <xdr:rowOff>85725</xdr:rowOff>
        </xdr:from>
        <xdr:to>
          <xdr:col>1</xdr:col>
          <xdr:colOff>247650</xdr:colOff>
          <xdr:row>299</xdr:row>
          <xdr:rowOff>190500</xdr:rowOff>
        </xdr:to>
        <xdr:sp macro="" textlink="">
          <xdr:nvSpPr>
            <xdr:cNvPr id="10304" name="Check Box 64" hidden="1">
              <a:extLst>
                <a:ext uri="{63B3BB69-23CF-44E3-9099-C40C66FF867C}">
                  <a14:compatExt spid="_x0000_s10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300</xdr:row>
          <xdr:rowOff>123825</xdr:rowOff>
        </xdr:from>
        <xdr:to>
          <xdr:col>1</xdr:col>
          <xdr:colOff>247650</xdr:colOff>
          <xdr:row>301</xdr:row>
          <xdr:rowOff>0</xdr:rowOff>
        </xdr:to>
        <xdr:sp macro="" textlink="">
          <xdr:nvSpPr>
            <xdr:cNvPr id="10305" name="Check Box 65" hidden="1">
              <a:extLst>
                <a:ext uri="{63B3BB69-23CF-44E3-9099-C40C66FF867C}">
                  <a14:compatExt spid="_x0000_s10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301</xdr:row>
          <xdr:rowOff>123825</xdr:rowOff>
        </xdr:from>
        <xdr:to>
          <xdr:col>1</xdr:col>
          <xdr:colOff>247650</xdr:colOff>
          <xdr:row>302</xdr:row>
          <xdr:rowOff>0</xdr:rowOff>
        </xdr:to>
        <xdr:sp macro="" textlink="">
          <xdr:nvSpPr>
            <xdr:cNvPr id="10306" name="Check Box 66" hidden="1">
              <a:extLst>
                <a:ext uri="{63B3BB69-23CF-44E3-9099-C40C66FF867C}">
                  <a14:compatExt spid="_x0000_s10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313</xdr:row>
          <xdr:rowOff>57150</xdr:rowOff>
        </xdr:from>
        <xdr:to>
          <xdr:col>1</xdr:col>
          <xdr:colOff>247650</xdr:colOff>
          <xdr:row>314</xdr:row>
          <xdr:rowOff>0</xdr:rowOff>
        </xdr:to>
        <xdr:sp macro="" textlink="">
          <xdr:nvSpPr>
            <xdr:cNvPr id="10307" name="Check Box 67" hidden="1">
              <a:extLst>
                <a:ext uri="{63B3BB69-23CF-44E3-9099-C40C66FF867C}">
                  <a14:compatExt spid="_x0000_s10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314</xdr:row>
          <xdr:rowOff>57150</xdr:rowOff>
        </xdr:from>
        <xdr:to>
          <xdr:col>1</xdr:col>
          <xdr:colOff>247650</xdr:colOff>
          <xdr:row>315</xdr:row>
          <xdr:rowOff>0</xdr:rowOff>
        </xdr:to>
        <xdr:sp macro="" textlink="">
          <xdr:nvSpPr>
            <xdr:cNvPr id="10308" name="Check Box 68" hidden="1">
              <a:extLst>
                <a:ext uri="{63B3BB69-23CF-44E3-9099-C40C66FF867C}">
                  <a14:compatExt spid="_x0000_s10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315</xdr:row>
          <xdr:rowOff>57150</xdr:rowOff>
        </xdr:from>
        <xdr:to>
          <xdr:col>1</xdr:col>
          <xdr:colOff>247650</xdr:colOff>
          <xdr:row>316</xdr:row>
          <xdr:rowOff>0</xdr:rowOff>
        </xdr:to>
        <xdr:sp macro="" textlink="">
          <xdr:nvSpPr>
            <xdr:cNvPr id="10309" name="Check Box 69" hidden="1">
              <a:extLst>
                <a:ext uri="{63B3BB69-23CF-44E3-9099-C40C66FF867C}">
                  <a14:compatExt spid="_x0000_s10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316</xdr:row>
          <xdr:rowOff>57150</xdr:rowOff>
        </xdr:from>
        <xdr:to>
          <xdr:col>1</xdr:col>
          <xdr:colOff>247650</xdr:colOff>
          <xdr:row>317</xdr:row>
          <xdr:rowOff>0</xdr:rowOff>
        </xdr:to>
        <xdr:sp macro="" textlink="">
          <xdr:nvSpPr>
            <xdr:cNvPr id="10310" name="Check Box 70" hidden="1">
              <a:extLst>
                <a:ext uri="{63B3BB69-23CF-44E3-9099-C40C66FF867C}">
                  <a14:compatExt spid="_x0000_s10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317</xdr:row>
          <xdr:rowOff>57150</xdr:rowOff>
        </xdr:from>
        <xdr:to>
          <xdr:col>1</xdr:col>
          <xdr:colOff>247650</xdr:colOff>
          <xdr:row>318</xdr:row>
          <xdr:rowOff>0</xdr:rowOff>
        </xdr:to>
        <xdr:sp macro="" textlink="">
          <xdr:nvSpPr>
            <xdr:cNvPr id="10311" name="Check Box 71" hidden="1">
              <a:extLst>
                <a:ext uri="{63B3BB69-23CF-44E3-9099-C40C66FF867C}">
                  <a14:compatExt spid="_x0000_s10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318</xdr:row>
          <xdr:rowOff>57150</xdr:rowOff>
        </xdr:from>
        <xdr:to>
          <xdr:col>1</xdr:col>
          <xdr:colOff>247650</xdr:colOff>
          <xdr:row>319</xdr:row>
          <xdr:rowOff>0</xdr:rowOff>
        </xdr:to>
        <xdr:sp macro="" textlink="">
          <xdr:nvSpPr>
            <xdr:cNvPr id="10312" name="Check Box 72" hidden="1">
              <a:extLst>
                <a:ext uri="{63B3BB69-23CF-44E3-9099-C40C66FF867C}">
                  <a14:compatExt spid="_x0000_s10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319</xdr:row>
          <xdr:rowOff>57150</xdr:rowOff>
        </xdr:from>
        <xdr:to>
          <xdr:col>1</xdr:col>
          <xdr:colOff>247650</xdr:colOff>
          <xdr:row>320</xdr:row>
          <xdr:rowOff>0</xdr:rowOff>
        </xdr:to>
        <xdr:sp macro="" textlink="">
          <xdr:nvSpPr>
            <xdr:cNvPr id="10313" name="Check Box 73" hidden="1">
              <a:extLst>
                <a:ext uri="{63B3BB69-23CF-44E3-9099-C40C66FF867C}">
                  <a14:compatExt spid="_x0000_s10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320</xdr:row>
          <xdr:rowOff>57150</xdr:rowOff>
        </xdr:from>
        <xdr:to>
          <xdr:col>1</xdr:col>
          <xdr:colOff>247650</xdr:colOff>
          <xdr:row>321</xdr:row>
          <xdr:rowOff>0</xdr:rowOff>
        </xdr:to>
        <xdr:sp macro="" textlink="">
          <xdr:nvSpPr>
            <xdr:cNvPr id="10315" name="Check Box 75" hidden="1">
              <a:extLst>
                <a:ext uri="{63B3BB69-23CF-44E3-9099-C40C66FF867C}">
                  <a14:compatExt spid="_x0000_s10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321</xdr:row>
          <xdr:rowOff>57150</xdr:rowOff>
        </xdr:from>
        <xdr:to>
          <xdr:col>1</xdr:col>
          <xdr:colOff>247650</xdr:colOff>
          <xdr:row>322</xdr:row>
          <xdr:rowOff>0</xdr:rowOff>
        </xdr:to>
        <xdr:sp macro="" textlink="">
          <xdr:nvSpPr>
            <xdr:cNvPr id="10316" name="Check Box 76" hidden="1">
              <a:extLst>
                <a:ext uri="{63B3BB69-23CF-44E3-9099-C40C66FF867C}">
                  <a14:compatExt spid="_x0000_s10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322</xdr:row>
          <xdr:rowOff>57150</xdr:rowOff>
        </xdr:from>
        <xdr:to>
          <xdr:col>1</xdr:col>
          <xdr:colOff>247650</xdr:colOff>
          <xdr:row>323</xdr:row>
          <xdr:rowOff>0</xdr:rowOff>
        </xdr:to>
        <xdr:sp macro="" textlink="">
          <xdr:nvSpPr>
            <xdr:cNvPr id="10317" name="Check Box 77" hidden="1">
              <a:extLst>
                <a:ext uri="{63B3BB69-23CF-44E3-9099-C40C66FF867C}">
                  <a14:compatExt spid="_x0000_s10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329</xdr:row>
          <xdr:rowOff>57150</xdr:rowOff>
        </xdr:from>
        <xdr:to>
          <xdr:col>1</xdr:col>
          <xdr:colOff>247650</xdr:colOff>
          <xdr:row>330</xdr:row>
          <xdr:rowOff>0</xdr:rowOff>
        </xdr:to>
        <xdr:sp macro="" textlink="">
          <xdr:nvSpPr>
            <xdr:cNvPr id="10321" name="Check Box 81" hidden="1">
              <a:extLst>
                <a:ext uri="{63B3BB69-23CF-44E3-9099-C40C66FF867C}">
                  <a14:compatExt spid="_x0000_s10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330</xdr:row>
          <xdr:rowOff>57150</xdr:rowOff>
        </xdr:from>
        <xdr:to>
          <xdr:col>1</xdr:col>
          <xdr:colOff>247650</xdr:colOff>
          <xdr:row>331</xdr:row>
          <xdr:rowOff>0</xdr:rowOff>
        </xdr:to>
        <xdr:sp macro="" textlink="">
          <xdr:nvSpPr>
            <xdr:cNvPr id="10322" name="Check Box 82" hidden="1">
              <a:extLst>
                <a:ext uri="{63B3BB69-23CF-44E3-9099-C40C66FF867C}">
                  <a14:compatExt spid="_x0000_s10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331</xdr:row>
          <xdr:rowOff>19050</xdr:rowOff>
        </xdr:from>
        <xdr:to>
          <xdr:col>1</xdr:col>
          <xdr:colOff>247650</xdr:colOff>
          <xdr:row>332</xdr:row>
          <xdr:rowOff>0</xdr:rowOff>
        </xdr:to>
        <xdr:sp macro="" textlink="">
          <xdr:nvSpPr>
            <xdr:cNvPr id="10323" name="Check Box 83" hidden="1">
              <a:extLst>
                <a:ext uri="{63B3BB69-23CF-44E3-9099-C40C66FF867C}">
                  <a14:compatExt spid="_x0000_s10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332</xdr:row>
          <xdr:rowOff>57150</xdr:rowOff>
        </xdr:from>
        <xdr:to>
          <xdr:col>1</xdr:col>
          <xdr:colOff>247650</xdr:colOff>
          <xdr:row>333</xdr:row>
          <xdr:rowOff>0</xdr:rowOff>
        </xdr:to>
        <xdr:sp macro="" textlink="">
          <xdr:nvSpPr>
            <xdr:cNvPr id="10324" name="Check Box 84" hidden="1">
              <a:extLst>
                <a:ext uri="{63B3BB69-23CF-44E3-9099-C40C66FF867C}">
                  <a14:compatExt spid="_x0000_s10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333</xdr:row>
          <xdr:rowOff>57150</xdr:rowOff>
        </xdr:from>
        <xdr:to>
          <xdr:col>1</xdr:col>
          <xdr:colOff>266700</xdr:colOff>
          <xdr:row>333</xdr:row>
          <xdr:rowOff>180975</xdr:rowOff>
        </xdr:to>
        <xdr:sp macro="" textlink="">
          <xdr:nvSpPr>
            <xdr:cNvPr id="10325" name="Check Box 85" hidden="1">
              <a:extLst>
                <a:ext uri="{63B3BB69-23CF-44E3-9099-C40C66FF867C}">
                  <a14:compatExt spid="_x0000_s10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334</xdr:row>
          <xdr:rowOff>57150</xdr:rowOff>
        </xdr:from>
        <xdr:to>
          <xdr:col>1</xdr:col>
          <xdr:colOff>247650</xdr:colOff>
          <xdr:row>335</xdr:row>
          <xdr:rowOff>114300</xdr:rowOff>
        </xdr:to>
        <xdr:sp macro="" textlink="">
          <xdr:nvSpPr>
            <xdr:cNvPr id="10326" name="Check Box 86" hidden="1">
              <a:extLst>
                <a:ext uri="{63B3BB69-23CF-44E3-9099-C40C66FF867C}">
                  <a14:compatExt spid="_x0000_s10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335</xdr:row>
          <xdr:rowOff>57150</xdr:rowOff>
        </xdr:from>
        <xdr:to>
          <xdr:col>1</xdr:col>
          <xdr:colOff>247650</xdr:colOff>
          <xdr:row>336</xdr:row>
          <xdr:rowOff>0</xdr:rowOff>
        </xdr:to>
        <xdr:sp macro="" textlink="">
          <xdr:nvSpPr>
            <xdr:cNvPr id="10327" name="Check Box 87" hidden="1">
              <a:extLst>
                <a:ext uri="{63B3BB69-23CF-44E3-9099-C40C66FF867C}">
                  <a14:compatExt spid="_x0000_s10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343</xdr:row>
          <xdr:rowOff>57150</xdr:rowOff>
        </xdr:from>
        <xdr:to>
          <xdr:col>1</xdr:col>
          <xdr:colOff>247650</xdr:colOff>
          <xdr:row>343</xdr:row>
          <xdr:rowOff>190500</xdr:rowOff>
        </xdr:to>
        <xdr:sp macro="" textlink="">
          <xdr:nvSpPr>
            <xdr:cNvPr id="10328" name="Check Box 88" hidden="1">
              <a:extLst>
                <a:ext uri="{63B3BB69-23CF-44E3-9099-C40C66FF867C}">
                  <a14:compatExt spid="_x0000_s10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344</xdr:row>
          <xdr:rowOff>57150</xdr:rowOff>
        </xdr:from>
        <xdr:to>
          <xdr:col>1</xdr:col>
          <xdr:colOff>247650</xdr:colOff>
          <xdr:row>345</xdr:row>
          <xdr:rowOff>0</xdr:rowOff>
        </xdr:to>
        <xdr:sp macro="" textlink="">
          <xdr:nvSpPr>
            <xdr:cNvPr id="10329" name="Check Box 89" hidden="1">
              <a:extLst>
                <a:ext uri="{63B3BB69-23CF-44E3-9099-C40C66FF867C}">
                  <a14:compatExt spid="_x0000_s10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345</xdr:row>
          <xdr:rowOff>57150</xdr:rowOff>
        </xdr:from>
        <xdr:to>
          <xdr:col>1</xdr:col>
          <xdr:colOff>247650</xdr:colOff>
          <xdr:row>345</xdr:row>
          <xdr:rowOff>190500</xdr:rowOff>
        </xdr:to>
        <xdr:sp macro="" textlink="">
          <xdr:nvSpPr>
            <xdr:cNvPr id="10330" name="Check Box 90" hidden="1">
              <a:extLst>
                <a:ext uri="{63B3BB69-23CF-44E3-9099-C40C66FF867C}">
                  <a14:compatExt spid="_x0000_s10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346</xdr:row>
          <xdr:rowOff>57150</xdr:rowOff>
        </xdr:from>
        <xdr:to>
          <xdr:col>1</xdr:col>
          <xdr:colOff>247650</xdr:colOff>
          <xdr:row>346</xdr:row>
          <xdr:rowOff>190500</xdr:rowOff>
        </xdr:to>
        <xdr:sp macro="" textlink="">
          <xdr:nvSpPr>
            <xdr:cNvPr id="10331" name="Check Box 91" hidden="1">
              <a:extLst>
                <a:ext uri="{63B3BB69-23CF-44E3-9099-C40C66FF867C}">
                  <a14:compatExt spid="_x0000_s10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347</xdr:row>
          <xdr:rowOff>57150</xdr:rowOff>
        </xdr:from>
        <xdr:to>
          <xdr:col>1</xdr:col>
          <xdr:colOff>247650</xdr:colOff>
          <xdr:row>347</xdr:row>
          <xdr:rowOff>190500</xdr:rowOff>
        </xdr:to>
        <xdr:sp macro="" textlink="">
          <xdr:nvSpPr>
            <xdr:cNvPr id="10332" name="Check Box 92" hidden="1">
              <a:extLst>
                <a:ext uri="{63B3BB69-23CF-44E3-9099-C40C66FF867C}">
                  <a14:compatExt spid="_x0000_s10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218</xdr:row>
          <xdr:rowOff>9525</xdr:rowOff>
        </xdr:from>
        <xdr:to>
          <xdr:col>3</xdr:col>
          <xdr:colOff>1533525</xdr:colOff>
          <xdr:row>219</xdr:row>
          <xdr:rowOff>0</xdr:rowOff>
        </xdr:to>
        <xdr:sp macro="" textlink="">
          <xdr:nvSpPr>
            <xdr:cNvPr id="10334" name="Check Box 94" hidden="1">
              <a:extLst>
                <a:ext uri="{63B3BB69-23CF-44E3-9099-C40C66FF867C}">
                  <a14:compatExt spid="_x0000_s10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218</xdr:row>
          <xdr:rowOff>9525</xdr:rowOff>
        </xdr:from>
        <xdr:to>
          <xdr:col>3</xdr:col>
          <xdr:colOff>1533525</xdr:colOff>
          <xdr:row>219</xdr:row>
          <xdr:rowOff>0</xdr:rowOff>
        </xdr:to>
        <xdr:sp macro="" textlink="">
          <xdr:nvSpPr>
            <xdr:cNvPr id="10335" name="Check Box 95" hidden="1">
              <a:extLst>
                <a:ext uri="{63B3BB69-23CF-44E3-9099-C40C66FF867C}">
                  <a14:compatExt spid="_x0000_s10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288</xdr:row>
          <xdr:rowOff>123825</xdr:rowOff>
        </xdr:from>
        <xdr:to>
          <xdr:col>1</xdr:col>
          <xdr:colOff>247650</xdr:colOff>
          <xdr:row>288</xdr:row>
          <xdr:rowOff>190500</xdr:rowOff>
        </xdr:to>
        <xdr:sp macro="" textlink="">
          <xdr:nvSpPr>
            <xdr:cNvPr id="10353" name="Check Box 113" hidden="1">
              <a:extLst>
                <a:ext uri="{63B3BB69-23CF-44E3-9099-C40C66FF867C}">
                  <a14:compatExt spid="_x0000_s10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204</xdr:row>
          <xdr:rowOff>19050</xdr:rowOff>
        </xdr:from>
        <xdr:to>
          <xdr:col>3</xdr:col>
          <xdr:colOff>1962150</xdr:colOff>
          <xdr:row>205</xdr:row>
          <xdr:rowOff>0</xdr:rowOff>
        </xdr:to>
        <xdr:sp macro="" textlink="">
          <xdr:nvSpPr>
            <xdr:cNvPr id="10393" name="Check Box 153" hidden="1">
              <a:extLst>
                <a:ext uri="{63B3BB69-23CF-44E3-9099-C40C66FF867C}">
                  <a14:compatExt spid="_x0000_s10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223</xdr:row>
          <xdr:rowOff>9525</xdr:rowOff>
        </xdr:from>
        <xdr:to>
          <xdr:col>3</xdr:col>
          <xdr:colOff>1533525</xdr:colOff>
          <xdr:row>224</xdr:row>
          <xdr:rowOff>0</xdr:rowOff>
        </xdr:to>
        <xdr:sp macro="" textlink="">
          <xdr:nvSpPr>
            <xdr:cNvPr id="10411" name="Check Box 171" hidden="1">
              <a:extLst>
                <a:ext uri="{63B3BB69-23CF-44E3-9099-C40C66FF867C}">
                  <a14:compatExt spid="_x0000_s10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309</xdr:row>
          <xdr:rowOff>123825</xdr:rowOff>
        </xdr:from>
        <xdr:to>
          <xdr:col>1</xdr:col>
          <xdr:colOff>247650</xdr:colOff>
          <xdr:row>309</xdr:row>
          <xdr:rowOff>190500</xdr:rowOff>
        </xdr:to>
        <xdr:sp macro="" textlink="">
          <xdr:nvSpPr>
            <xdr:cNvPr id="10427" name="Check Box 187" hidden="1">
              <a:extLst>
                <a:ext uri="{63B3BB69-23CF-44E3-9099-C40C66FF867C}">
                  <a14:compatExt spid="_x0000_s10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325</xdr:row>
          <xdr:rowOff>57150</xdr:rowOff>
        </xdr:from>
        <xdr:to>
          <xdr:col>1</xdr:col>
          <xdr:colOff>285750</xdr:colOff>
          <xdr:row>325</xdr:row>
          <xdr:rowOff>190500</xdr:rowOff>
        </xdr:to>
        <xdr:sp macro="" textlink="">
          <xdr:nvSpPr>
            <xdr:cNvPr id="10429" name="Check Box 189" hidden="1">
              <a:extLst>
                <a:ext uri="{63B3BB69-23CF-44E3-9099-C40C66FF867C}">
                  <a14:compatExt spid="_x0000_s10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350</xdr:row>
          <xdr:rowOff>57150</xdr:rowOff>
        </xdr:from>
        <xdr:to>
          <xdr:col>1</xdr:col>
          <xdr:colOff>257175</xdr:colOff>
          <xdr:row>351</xdr:row>
          <xdr:rowOff>0</xdr:rowOff>
        </xdr:to>
        <xdr:sp macro="" textlink="">
          <xdr:nvSpPr>
            <xdr:cNvPr id="10431" name="Check Box 191" hidden="1">
              <a:extLst>
                <a:ext uri="{63B3BB69-23CF-44E3-9099-C40C66FF867C}">
                  <a14:compatExt spid="_x0000_s10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336</xdr:row>
          <xdr:rowOff>57150</xdr:rowOff>
        </xdr:from>
        <xdr:to>
          <xdr:col>1</xdr:col>
          <xdr:colOff>247650</xdr:colOff>
          <xdr:row>337</xdr:row>
          <xdr:rowOff>0</xdr:rowOff>
        </xdr:to>
        <xdr:sp macro="" textlink="">
          <xdr:nvSpPr>
            <xdr:cNvPr id="10433" name="Check Box 193" hidden="1">
              <a:extLst>
                <a:ext uri="{63B3BB69-23CF-44E3-9099-C40C66FF867C}">
                  <a14:compatExt spid="_x0000_s10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339</xdr:row>
          <xdr:rowOff>57150</xdr:rowOff>
        </xdr:from>
        <xdr:to>
          <xdr:col>1</xdr:col>
          <xdr:colOff>247650</xdr:colOff>
          <xdr:row>340</xdr:row>
          <xdr:rowOff>0</xdr:rowOff>
        </xdr:to>
        <xdr:sp macro="" textlink="">
          <xdr:nvSpPr>
            <xdr:cNvPr id="10434" name="Check Box 194" hidden="1">
              <a:extLst>
                <a:ext uri="{63B3BB69-23CF-44E3-9099-C40C66FF867C}">
                  <a14:compatExt spid="_x0000_s10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232</xdr:row>
          <xdr:rowOff>9525</xdr:rowOff>
        </xdr:from>
        <xdr:to>
          <xdr:col>3</xdr:col>
          <xdr:colOff>352425</xdr:colOff>
          <xdr:row>233</xdr:row>
          <xdr:rowOff>0</xdr:rowOff>
        </xdr:to>
        <xdr:sp macro="" textlink="">
          <xdr:nvSpPr>
            <xdr:cNvPr id="10441" name="Check Box 201" hidden="1">
              <a:extLst>
                <a:ext uri="{63B3BB69-23CF-44E3-9099-C40C66FF867C}">
                  <a14:compatExt spid="_x0000_s10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36</xdr:row>
          <xdr:rowOff>38100</xdr:rowOff>
        </xdr:from>
        <xdr:to>
          <xdr:col>2</xdr:col>
          <xdr:colOff>2066925</xdr:colOff>
          <xdr:row>37</xdr:row>
          <xdr:rowOff>9525</xdr:rowOff>
        </xdr:to>
        <xdr:sp macro="" textlink="">
          <xdr:nvSpPr>
            <xdr:cNvPr id="10442" name="Option Button 202" hidden="1">
              <a:extLst>
                <a:ext uri="{63B3BB69-23CF-44E3-9099-C40C66FF867C}">
                  <a14:compatExt spid="_x0000_s104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1885950</xdr:colOff>
          <xdr:row>36</xdr:row>
          <xdr:rowOff>0</xdr:rowOff>
        </xdr:from>
        <xdr:to>
          <xdr:col>3</xdr:col>
          <xdr:colOff>3324225</xdr:colOff>
          <xdr:row>37</xdr:row>
          <xdr:rowOff>0</xdr:rowOff>
        </xdr:to>
        <xdr:sp macro="" textlink="">
          <xdr:nvSpPr>
            <xdr:cNvPr id="10450" name="Option Button 210" hidden="1">
              <a:extLst>
                <a:ext uri="{63B3BB69-23CF-44E3-9099-C40C66FF867C}">
                  <a14:compatExt spid="_x0000_s104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35</xdr:row>
          <xdr:rowOff>200025</xdr:rowOff>
        </xdr:from>
        <xdr:to>
          <xdr:col>6</xdr:col>
          <xdr:colOff>1057275</xdr:colOff>
          <xdr:row>37</xdr:row>
          <xdr:rowOff>0</xdr:rowOff>
        </xdr:to>
        <xdr:sp macro="" textlink="">
          <xdr:nvSpPr>
            <xdr:cNvPr id="10451" name="Option Button 211" hidden="1">
              <a:extLst>
                <a:ext uri="{63B3BB69-23CF-44E3-9099-C40C66FF867C}">
                  <a14:compatExt spid="_x0000_s104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36</xdr:row>
          <xdr:rowOff>28575</xdr:rowOff>
        </xdr:from>
        <xdr:to>
          <xdr:col>7</xdr:col>
          <xdr:colOff>1114425</xdr:colOff>
          <xdr:row>37</xdr:row>
          <xdr:rowOff>0</xdr:rowOff>
        </xdr:to>
        <xdr:sp macro="" textlink="">
          <xdr:nvSpPr>
            <xdr:cNvPr id="10452" name="Option Button 212" hidden="1">
              <a:extLst>
                <a:ext uri="{63B3BB69-23CF-44E3-9099-C40C66FF867C}">
                  <a14:compatExt spid="_x0000_s104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36</xdr:row>
          <xdr:rowOff>9525</xdr:rowOff>
        </xdr:from>
        <xdr:to>
          <xdr:col>8</xdr:col>
          <xdr:colOff>1085850</xdr:colOff>
          <xdr:row>36</xdr:row>
          <xdr:rowOff>323850</xdr:rowOff>
        </xdr:to>
        <xdr:sp macro="" textlink="">
          <xdr:nvSpPr>
            <xdr:cNvPr id="10453" name="Option Button 213" hidden="1">
              <a:extLst>
                <a:ext uri="{63B3BB69-23CF-44E3-9099-C40C66FF867C}">
                  <a14:compatExt spid="_x0000_s104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205</xdr:row>
          <xdr:rowOff>19050</xdr:rowOff>
        </xdr:from>
        <xdr:to>
          <xdr:col>3</xdr:col>
          <xdr:colOff>1962150</xdr:colOff>
          <xdr:row>206</xdr:row>
          <xdr:rowOff>0</xdr:rowOff>
        </xdr:to>
        <xdr:sp macro="" textlink="">
          <xdr:nvSpPr>
            <xdr:cNvPr id="10457" name="Check Box 217" hidden="1">
              <a:extLst>
                <a:ext uri="{63B3BB69-23CF-44E3-9099-C40C66FF867C}">
                  <a14:compatExt spid="_x0000_s10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308</xdr:row>
          <xdr:rowOff>123825</xdr:rowOff>
        </xdr:from>
        <xdr:to>
          <xdr:col>1</xdr:col>
          <xdr:colOff>247650</xdr:colOff>
          <xdr:row>308</xdr:row>
          <xdr:rowOff>190500</xdr:rowOff>
        </xdr:to>
        <xdr:sp macro="" textlink="">
          <xdr:nvSpPr>
            <xdr:cNvPr id="10460" name="Check Box 220" hidden="1">
              <a:extLst>
                <a:ext uri="{63B3BB69-23CF-44E3-9099-C40C66FF867C}">
                  <a14:compatExt spid="_x0000_s10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307</xdr:row>
          <xdr:rowOff>123825</xdr:rowOff>
        </xdr:from>
        <xdr:to>
          <xdr:col>1</xdr:col>
          <xdr:colOff>247650</xdr:colOff>
          <xdr:row>307</xdr:row>
          <xdr:rowOff>190500</xdr:rowOff>
        </xdr:to>
        <xdr:sp macro="" textlink="">
          <xdr:nvSpPr>
            <xdr:cNvPr id="10461" name="Check Box 221" hidden="1">
              <a:extLst>
                <a:ext uri="{63B3BB69-23CF-44E3-9099-C40C66FF867C}">
                  <a14:compatExt spid="_x0000_s10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324</xdr:row>
          <xdr:rowOff>57150</xdr:rowOff>
        </xdr:from>
        <xdr:to>
          <xdr:col>1</xdr:col>
          <xdr:colOff>247650</xdr:colOff>
          <xdr:row>324</xdr:row>
          <xdr:rowOff>190500</xdr:rowOff>
        </xdr:to>
        <xdr:sp macro="" textlink="">
          <xdr:nvSpPr>
            <xdr:cNvPr id="10462" name="Check Box 222" hidden="1">
              <a:extLst>
                <a:ext uri="{63B3BB69-23CF-44E3-9099-C40C66FF867C}">
                  <a14:compatExt spid="_x0000_s10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323</xdr:row>
          <xdr:rowOff>57150</xdr:rowOff>
        </xdr:from>
        <xdr:to>
          <xdr:col>1</xdr:col>
          <xdr:colOff>247650</xdr:colOff>
          <xdr:row>324</xdr:row>
          <xdr:rowOff>0</xdr:rowOff>
        </xdr:to>
        <xdr:sp macro="" textlink="">
          <xdr:nvSpPr>
            <xdr:cNvPr id="10463" name="Check Box 223" hidden="1">
              <a:extLst>
                <a:ext uri="{63B3BB69-23CF-44E3-9099-C40C66FF867C}">
                  <a14:compatExt spid="_x0000_s10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338</xdr:row>
          <xdr:rowOff>57150</xdr:rowOff>
        </xdr:from>
        <xdr:to>
          <xdr:col>1</xdr:col>
          <xdr:colOff>247650</xdr:colOff>
          <xdr:row>339</xdr:row>
          <xdr:rowOff>0</xdr:rowOff>
        </xdr:to>
        <xdr:sp macro="" textlink="">
          <xdr:nvSpPr>
            <xdr:cNvPr id="10464" name="Check Box 224" hidden="1">
              <a:extLst>
                <a:ext uri="{63B3BB69-23CF-44E3-9099-C40C66FF867C}">
                  <a14:compatExt spid="_x0000_s10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337</xdr:row>
          <xdr:rowOff>57150</xdr:rowOff>
        </xdr:from>
        <xdr:to>
          <xdr:col>1</xdr:col>
          <xdr:colOff>247650</xdr:colOff>
          <xdr:row>338</xdr:row>
          <xdr:rowOff>0</xdr:rowOff>
        </xdr:to>
        <xdr:sp macro="" textlink="">
          <xdr:nvSpPr>
            <xdr:cNvPr id="10465" name="Check Box 225" hidden="1">
              <a:extLst>
                <a:ext uri="{63B3BB69-23CF-44E3-9099-C40C66FF867C}">
                  <a14:compatExt spid="_x0000_s10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349</xdr:row>
          <xdr:rowOff>57150</xdr:rowOff>
        </xdr:from>
        <xdr:to>
          <xdr:col>1</xdr:col>
          <xdr:colOff>257175</xdr:colOff>
          <xdr:row>350</xdr:row>
          <xdr:rowOff>0</xdr:rowOff>
        </xdr:to>
        <xdr:sp macro="" textlink="">
          <xdr:nvSpPr>
            <xdr:cNvPr id="10466" name="Check Box 226" hidden="1">
              <a:extLst>
                <a:ext uri="{63B3BB69-23CF-44E3-9099-C40C66FF867C}">
                  <a14:compatExt spid="_x0000_s10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348</xdr:row>
          <xdr:rowOff>57150</xdr:rowOff>
        </xdr:from>
        <xdr:to>
          <xdr:col>1</xdr:col>
          <xdr:colOff>247650</xdr:colOff>
          <xdr:row>349</xdr:row>
          <xdr:rowOff>0</xdr:rowOff>
        </xdr:to>
        <xdr:sp macro="" textlink="">
          <xdr:nvSpPr>
            <xdr:cNvPr id="10467" name="Check Box 227" hidden="1">
              <a:extLst>
                <a:ext uri="{63B3BB69-23CF-44E3-9099-C40C66FF867C}">
                  <a14:compatExt spid="_x0000_s10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28575</xdr:rowOff>
        </xdr:from>
        <xdr:to>
          <xdr:col>3</xdr:col>
          <xdr:colOff>447675</xdr:colOff>
          <xdr:row>62</xdr:row>
          <xdr:rowOff>180975</xdr:rowOff>
        </xdr:to>
        <xdr:sp macro="" textlink="">
          <xdr:nvSpPr>
            <xdr:cNvPr id="10470" name="Check Box 230" hidden="1">
              <a:extLst>
                <a:ext uri="{63B3BB69-23CF-44E3-9099-C40C66FF867C}">
                  <a14:compatExt spid="_x0000_s10470"/>
                </a:ext>
              </a:extLst>
            </xdr:cNvPr>
            <xdr:cNvSpPr/>
          </xdr:nvSpPr>
          <xdr:spPr>
            <a:xfrm>
              <a:off x="0" y="0"/>
              <a:ext cx="0" cy="0"/>
            </a:xfrm>
            <a:prstGeom prst="rect">
              <a:avLst/>
            </a:prstGeom>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133</xdr:row>
          <xdr:rowOff>28575</xdr:rowOff>
        </xdr:from>
        <xdr:to>
          <xdr:col>3</xdr:col>
          <xdr:colOff>447675</xdr:colOff>
          <xdr:row>133</xdr:row>
          <xdr:rowOff>180975</xdr:rowOff>
        </xdr:to>
        <xdr:sp macro="" textlink="">
          <xdr:nvSpPr>
            <xdr:cNvPr id="10472" name="Check Box 232" hidden="1">
              <a:extLst>
                <a:ext uri="{63B3BB69-23CF-44E3-9099-C40C66FF867C}">
                  <a14:compatExt spid="_x0000_s10472"/>
                </a:ext>
              </a:extLst>
            </xdr:cNvPr>
            <xdr:cNvSpPr/>
          </xdr:nvSpPr>
          <xdr:spPr>
            <a:xfrm>
              <a:off x="0" y="0"/>
              <a:ext cx="0" cy="0"/>
            </a:xfrm>
            <a:prstGeom prst="rect">
              <a:avLst/>
            </a:prstGeom>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206</xdr:row>
          <xdr:rowOff>19050</xdr:rowOff>
        </xdr:from>
        <xdr:to>
          <xdr:col>3</xdr:col>
          <xdr:colOff>1962150</xdr:colOff>
          <xdr:row>207</xdr:row>
          <xdr:rowOff>0</xdr:rowOff>
        </xdr:to>
        <xdr:sp macro="" textlink="">
          <xdr:nvSpPr>
            <xdr:cNvPr id="10476" name="Check Box 236" hidden="1">
              <a:extLst>
                <a:ext uri="{63B3BB69-23CF-44E3-9099-C40C66FF867C}">
                  <a14:compatExt spid="_x0000_s10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116</xdr:row>
          <xdr:rowOff>28575</xdr:rowOff>
        </xdr:from>
        <xdr:to>
          <xdr:col>3</xdr:col>
          <xdr:colOff>447675</xdr:colOff>
          <xdr:row>116</xdr:row>
          <xdr:rowOff>180975</xdr:rowOff>
        </xdr:to>
        <xdr:sp macro="" textlink="">
          <xdr:nvSpPr>
            <xdr:cNvPr id="10479" name="Check Box 239" hidden="1">
              <a:extLst>
                <a:ext uri="{63B3BB69-23CF-44E3-9099-C40C66FF867C}">
                  <a14:compatExt spid="_x0000_s10479"/>
                </a:ext>
              </a:extLst>
            </xdr:cNvPr>
            <xdr:cNvSpPr/>
          </xdr:nvSpPr>
          <xdr:spPr>
            <a:xfrm>
              <a:off x="0" y="0"/>
              <a:ext cx="0" cy="0"/>
            </a:xfrm>
            <a:prstGeom prst="rect">
              <a:avLst/>
            </a:prstGeom>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295</xdr:row>
          <xdr:rowOff>95250</xdr:rowOff>
        </xdr:from>
        <xdr:to>
          <xdr:col>1</xdr:col>
          <xdr:colOff>247650</xdr:colOff>
          <xdr:row>295</xdr:row>
          <xdr:rowOff>190500</xdr:rowOff>
        </xdr:to>
        <xdr:sp macro="" textlink="">
          <xdr:nvSpPr>
            <xdr:cNvPr id="10481" name="Check Box 241" hidden="1">
              <a:extLst>
                <a:ext uri="{63B3BB69-23CF-44E3-9099-C40C66FF867C}">
                  <a14:compatExt spid="_x0000_s10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302</xdr:row>
          <xdr:rowOff>123825</xdr:rowOff>
        </xdr:from>
        <xdr:to>
          <xdr:col>1</xdr:col>
          <xdr:colOff>247650</xdr:colOff>
          <xdr:row>302</xdr:row>
          <xdr:rowOff>190500</xdr:rowOff>
        </xdr:to>
        <xdr:sp macro="" textlink="">
          <xdr:nvSpPr>
            <xdr:cNvPr id="10493" name="Check Box 253" hidden="1">
              <a:extLst>
                <a:ext uri="{63B3BB69-23CF-44E3-9099-C40C66FF867C}">
                  <a14:compatExt spid="_x0000_s10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303</xdr:row>
          <xdr:rowOff>123825</xdr:rowOff>
        </xdr:from>
        <xdr:to>
          <xdr:col>1</xdr:col>
          <xdr:colOff>247650</xdr:colOff>
          <xdr:row>303</xdr:row>
          <xdr:rowOff>190500</xdr:rowOff>
        </xdr:to>
        <xdr:sp macro="" textlink="">
          <xdr:nvSpPr>
            <xdr:cNvPr id="10494" name="Check Box 254" hidden="1">
              <a:extLst>
                <a:ext uri="{63B3BB69-23CF-44E3-9099-C40C66FF867C}">
                  <a14:compatExt spid="_x0000_s10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304</xdr:row>
          <xdr:rowOff>123825</xdr:rowOff>
        </xdr:from>
        <xdr:to>
          <xdr:col>1</xdr:col>
          <xdr:colOff>247650</xdr:colOff>
          <xdr:row>304</xdr:row>
          <xdr:rowOff>190500</xdr:rowOff>
        </xdr:to>
        <xdr:sp macro="" textlink="">
          <xdr:nvSpPr>
            <xdr:cNvPr id="10495" name="Check Box 255" hidden="1">
              <a:extLst>
                <a:ext uri="{63B3BB69-23CF-44E3-9099-C40C66FF867C}">
                  <a14:compatExt spid="_x0000_s10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305</xdr:row>
          <xdr:rowOff>123825</xdr:rowOff>
        </xdr:from>
        <xdr:to>
          <xdr:col>1</xdr:col>
          <xdr:colOff>247650</xdr:colOff>
          <xdr:row>305</xdr:row>
          <xdr:rowOff>190500</xdr:rowOff>
        </xdr:to>
        <xdr:sp macro="" textlink="">
          <xdr:nvSpPr>
            <xdr:cNvPr id="10496" name="Check Box 256" hidden="1">
              <a:extLst>
                <a:ext uri="{63B3BB69-23CF-44E3-9099-C40C66FF867C}">
                  <a14:compatExt spid="_x0000_s10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306</xdr:row>
          <xdr:rowOff>123825</xdr:rowOff>
        </xdr:from>
        <xdr:to>
          <xdr:col>1</xdr:col>
          <xdr:colOff>247650</xdr:colOff>
          <xdr:row>306</xdr:row>
          <xdr:rowOff>190500</xdr:rowOff>
        </xdr:to>
        <xdr:sp macro="" textlink="">
          <xdr:nvSpPr>
            <xdr:cNvPr id="10497" name="Check Box 257" hidden="1">
              <a:extLst>
                <a:ext uri="{63B3BB69-23CF-44E3-9099-C40C66FF867C}">
                  <a14:compatExt spid="_x0000_s10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242</xdr:row>
          <xdr:rowOff>0</xdr:rowOff>
        </xdr:from>
        <xdr:to>
          <xdr:col>3</xdr:col>
          <xdr:colOff>3895725</xdr:colOff>
          <xdr:row>242</xdr:row>
          <xdr:rowOff>180975</xdr:rowOff>
        </xdr:to>
        <xdr:sp macro="" textlink="">
          <xdr:nvSpPr>
            <xdr:cNvPr id="10498" name="Check Box 258" hidden="1">
              <a:extLst>
                <a:ext uri="{63B3BB69-23CF-44E3-9099-C40C66FF867C}">
                  <a14:compatExt spid="_x0000_s10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243</xdr:row>
          <xdr:rowOff>0</xdr:rowOff>
        </xdr:from>
        <xdr:to>
          <xdr:col>3</xdr:col>
          <xdr:colOff>3895725</xdr:colOff>
          <xdr:row>243</xdr:row>
          <xdr:rowOff>180975</xdr:rowOff>
        </xdr:to>
        <xdr:sp macro="" textlink="">
          <xdr:nvSpPr>
            <xdr:cNvPr id="10499" name="Check Box 259" hidden="1">
              <a:extLst>
                <a:ext uri="{63B3BB69-23CF-44E3-9099-C40C66FF867C}">
                  <a14:compatExt spid="_x0000_s10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609600</xdr:colOff>
          <xdr:row>36</xdr:row>
          <xdr:rowOff>28575</xdr:rowOff>
        </xdr:from>
        <xdr:to>
          <xdr:col>10</xdr:col>
          <xdr:colOff>1295400</xdr:colOff>
          <xdr:row>36</xdr:row>
          <xdr:rowOff>352425</xdr:rowOff>
        </xdr:to>
        <xdr:sp macro="" textlink="">
          <xdr:nvSpPr>
            <xdr:cNvPr id="10514" name="Option Button 274" hidden="1">
              <a:extLst>
                <a:ext uri="{63B3BB69-23CF-44E3-9099-C40C66FF867C}">
                  <a14:compatExt spid="_x0000_s105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169</xdr:row>
          <xdr:rowOff>104775</xdr:rowOff>
        </xdr:from>
        <xdr:to>
          <xdr:col>3</xdr:col>
          <xdr:colOff>466725</xdr:colOff>
          <xdr:row>169</xdr:row>
          <xdr:rowOff>257175</xdr:rowOff>
        </xdr:to>
        <xdr:sp macro="" textlink="">
          <xdr:nvSpPr>
            <xdr:cNvPr id="10515" name="Check Box 275" hidden="1">
              <a:extLst>
                <a:ext uri="{63B3BB69-23CF-44E3-9099-C40C66FF867C}">
                  <a14:compatExt spid="_x0000_s10515"/>
                </a:ext>
              </a:extLst>
            </xdr:cNvPr>
            <xdr:cNvSpPr/>
          </xdr:nvSpPr>
          <xdr:spPr>
            <a:xfrm>
              <a:off x="0" y="0"/>
              <a:ext cx="0" cy="0"/>
            </a:xfrm>
            <a:prstGeom prst="rect">
              <a:avLst/>
            </a:prstGeom>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57150</xdr:colOff>
          <xdr:row>40</xdr:row>
          <xdr:rowOff>95250</xdr:rowOff>
        </xdr:from>
        <xdr:to>
          <xdr:col>4</xdr:col>
          <xdr:colOff>2028825</xdr:colOff>
          <xdr:row>42</xdr:row>
          <xdr:rowOff>95250</xdr:rowOff>
        </xdr:to>
        <xdr:sp macro="" textlink="">
          <xdr:nvSpPr>
            <xdr:cNvPr id="10517" name="CommandButton1" hidden="1">
              <a:extLst>
                <a:ext uri="{63B3BB69-23CF-44E3-9099-C40C66FF867C}">
                  <a14:compatExt spid="_x0000_s1051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47625</xdr:colOff>
          <xdr:row>43</xdr:row>
          <xdr:rowOff>171450</xdr:rowOff>
        </xdr:from>
        <xdr:to>
          <xdr:col>4</xdr:col>
          <xdr:colOff>2028825</xdr:colOff>
          <xdr:row>45</xdr:row>
          <xdr:rowOff>200025</xdr:rowOff>
        </xdr:to>
        <xdr:sp macro="" textlink="">
          <xdr:nvSpPr>
            <xdr:cNvPr id="10518" name="CommandButton2" hidden="1">
              <a:extLst>
                <a:ext uri="{63B3BB69-23CF-44E3-9099-C40C66FF867C}">
                  <a14:compatExt spid="_x0000_s1051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170</xdr:row>
          <xdr:rowOff>104775</xdr:rowOff>
        </xdr:from>
        <xdr:to>
          <xdr:col>3</xdr:col>
          <xdr:colOff>457200</xdr:colOff>
          <xdr:row>170</xdr:row>
          <xdr:rowOff>257175</xdr:rowOff>
        </xdr:to>
        <xdr:sp macro="" textlink="">
          <xdr:nvSpPr>
            <xdr:cNvPr id="10521" name="Check Box 281" hidden="1">
              <a:extLst>
                <a:ext uri="{63B3BB69-23CF-44E3-9099-C40C66FF867C}">
                  <a14:compatExt spid="_x0000_s10521"/>
                </a:ext>
              </a:extLst>
            </xdr:cNvPr>
            <xdr:cNvSpPr/>
          </xdr:nvSpPr>
          <xdr:spPr>
            <a:xfrm>
              <a:off x="0" y="0"/>
              <a:ext cx="0" cy="0"/>
            </a:xfrm>
            <a:prstGeom prst="rect">
              <a:avLst/>
            </a:prstGeom>
          </xdr:spPr>
          <xdr:txBody>
            <a:bodyPr vertOverflow="clip" wrap="square" lIns="27432" tIns="32004" rIns="0" bIns="32004" anchor="ctr" upright="1"/>
            <a:lstStyle/>
            <a:p>
              <a:pPr algn="l" rtl="0">
                <a:defRPr sz="1000"/>
              </a:pPr>
              <a:r>
                <a:rPr lang="sl-SI" sz="1100" b="0" i="0" u="none" strike="noStrike" baseline="0">
                  <a:solidFill>
                    <a:srgbClr val="000000"/>
                  </a:solidFill>
                  <a:latin typeface="Arial Narrow"/>
                </a:rPr>
                <a:t>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388</xdr:row>
          <xdr:rowOff>0</xdr:rowOff>
        </xdr:from>
        <xdr:to>
          <xdr:col>3</xdr:col>
          <xdr:colOff>3895725</xdr:colOff>
          <xdr:row>388</xdr:row>
          <xdr:rowOff>180975</xdr:rowOff>
        </xdr:to>
        <xdr:sp macro="" textlink="">
          <xdr:nvSpPr>
            <xdr:cNvPr id="10522" name="Check Box 282" hidden="1">
              <a:extLst>
                <a:ext uri="{63B3BB69-23CF-44E3-9099-C40C66FF867C}">
                  <a14:compatExt spid="_x0000_s10522"/>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53</xdr:row>
          <xdr:rowOff>0</xdr:rowOff>
        </xdr:from>
        <xdr:to>
          <xdr:col>0</xdr:col>
          <xdr:colOff>971550</xdr:colOff>
          <xdr:row>58</xdr:row>
          <xdr:rowOff>28575</xdr:rowOff>
        </xdr:to>
        <xdr:sp macro="" textlink="">
          <xdr:nvSpPr>
            <xdr:cNvPr id="55305" name="Group Box 9" hidden="1">
              <a:extLst>
                <a:ext uri="{63B3BB69-23CF-44E3-9099-C40C66FF867C}">
                  <a14:compatExt spid="_x0000_s5530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1</xdr:col>
          <xdr:colOff>866775</xdr:colOff>
          <xdr:row>63</xdr:row>
          <xdr:rowOff>76200</xdr:rowOff>
        </xdr:to>
        <xdr:sp macro="" textlink="">
          <xdr:nvSpPr>
            <xdr:cNvPr id="55306" name="Group Box 10" hidden="1">
              <a:extLst>
                <a:ext uri="{63B3BB69-23CF-44E3-9099-C40C66FF867C}">
                  <a14:compatExt spid="_x0000_s5530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1152525</xdr:colOff>
          <xdr:row>0</xdr:row>
          <xdr:rowOff>104775</xdr:rowOff>
        </xdr:from>
        <xdr:to>
          <xdr:col>1</xdr:col>
          <xdr:colOff>2952750</xdr:colOff>
          <xdr:row>1</xdr:row>
          <xdr:rowOff>28575</xdr:rowOff>
        </xdr:to>
        <xdr:sp macro="" textlink="">
          <xdr:nvSpPr>
            <xdr:cNvPr id="55314" name="CommandButton1" hidden="1">
              <a:extLst>
                <a:ext uri="{63B3BB69-23CF-44E3-9099-C40C66FF867C}">
                  <a14:compatExt spid="_x0000_s5531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1143000</xdr:colOff>
          <xdr:row>1</xdr:row>
          <xdr:rowOff>76200</xdr:rowOff>
        </xdr:from>
        <xdr:to>
          <xdr:col>1</xdr:col>
          <xdr:colOff>2943225</xdr:colOff>
          <xdr:row>1</xdr:row>
          <xdr:rowOff>295275</xdr:rowOff>
        </xdr:to>
        <xdr:sp macro="" textlink="">
          <xdr:nvSpPr>
            <xdr:cNvPr id="55315" name="CommandButton2" hidden="1">
              <a:extLst>
                <a:ext uri="{63B3BB69-23CF-44E3-9099-C40C66FF867C}">
                  <a14:compatExt spid="_x0000_s5531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1143000</xdr:colOff>
          <xdr:row>1</xdr:row>
          <xdr:rowOff>342900</xdr:rowOff>
        </xdr:from>
        <xdr:to>
          <xdr:col>1</xdr:col>
          <xdr:colOff>2943225</xdr:colOff>
          <xdr:row>1</xdr:row>
          <xdr:rowOff>561975</xdr:rowOff>
        </xdr:to>
        <xdr:sp macro="" textlink="">
          <xdr:nvSpPr>
            <xdr:cNvPr id="55316" name="CommandButton3" hidden="1">
              <a:extLst>
                <a:ext uri="{63B3BB69-23CF-44E3-9099-C40C66FF867C}">
                  <a14:compatExt spid="_x0000_s55316"/>
                </a:ext>
              </a:extLst>
            </xdr:cNvPr>
            <xdr:cNvSpPr/>
          </xdr:nvSpPr>
          <xdr:spPr>
            <a:xfrm>
              <a:off x="0" y="0"/>
              <a:ext cx="0" cy="0"/>
            </a:xfrm>
            <a:prstGeom prst="rect">
              <a:avLst/>
            </a:prstGeom>
          </xdr:spPr>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26</xdr:row>
          <xdr:rowOff>0</xdr:rowOff>
        </xdr:from>
        <xdr:to>
          <xdr:col>0</xdr:col>
          <xdr:colOff>971550</xdr:colOff>
          <xdr:row>31</xdr:row>
          <xdr:rowOff>28575</xdr:rowOff>
        </xdr:to>
        <xdr:sp macro="" textlink="">
          <xdr:nvSpPr>
            <xdr:cNvPr id="542721" name="Group Box 1" hidden="1">
              <a:extLst>
                <a:ext uri="{63B3BB69-23CF-44E3-9099-C40C66FF867C}">
                  <a14:compatExt spid="_x0000_s54272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0</xdr:rowOff>
        </xdr:from>
        <xdr:to>
          <xdr:col>2</xdr:col>
          <xdr:colOff>647700</xdr:colOff>
          <xdr:row>36</xdr:row>
          <xdr:rowOff>76200</xdr:rowOff>
        </xdr:to>
        <xdr:sp macro="" textlink="">
          <xdr:nvSpPr>
            <xdr:cNvPr id="542722" name="Group Box 2" hidden="1">
              <a:extLst>
                <a:ext uri="{63B3BB69-23CF-44E3-9099-C40C66FF867C}">
                  <a14:compatExt spid="_x0000_s54272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1162050</xdr:colOff>
          <xdr:row>0</xdr:row>
          <xdr:rowOff>57150</xdr:rowOff>
        </xdr:from>
        <xdr:to>
          <xdr:col>2</xdr:col>
          <xdr:colOff>2962275</xdr:colOff>
          <xdr:row>0</xdr:row>
          <xdr:rowOff>276225</xdr:rowOff>
        </xdr:to>
        <xdr:sp macro="" textlink="">
          <xdr:nvSpPr>
            <xdr:cNvPr id="542723" name="CommandButton1" hidden="1">
              <a:extLst>
                <a:ext uri="{63B3BB69-23CF-44E3-9099-C40C66FF867C}">
                  <a14:compatExt spid="_x0000_s54272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1152525</xdr:colOff>
          <xdr:row>1</xdr:row>
          <xdr:rowOff>28575</xdr:rowOff>
        </xdr:from>
        <xdr:to>
          <xdr:col>2</xdr:col>
          <xdr:colOff>2952750</xdr:colOff>
          <xdr:row>1</xdr:row>
          <xdr:rowOff>247650</xdr:rowOff>
        </xdr:to>
        <xdr:sp macro="" textlink="">
          <xdr:nvSpPr>
            <xdr:cNvPr id="542724" name="CommandButton2" hidden="1">
              <a:extLst>
                <a:ext uri="{63B3BB69-23CF-44E3-9099-C40C66FF867C}">
                  <a14:compatExt spid="_x0000_s54272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1152525</xdr:colOff>
          <xdr:row>1</xdr:row>
          <xdr:rowOff>295275</xdr:rowOff>
        </xdr:from>
        <xdr:to>
          <xdr:col>2</xdr:col>
          <xdr:colOff>2952750</xdr:colOff>
          <xdr:row>1</xdr:row>
          <xdr:rowOff>514350</xdr:rowOff>
        </xdr:to>
        <xdr:sp macro="" textlink="">
          <xdr:nvSpPr>
            <xdr:cNvPr id="542725" name="CommandButton3" hidden="1">
              <a:extLst>
                <a:ext uri="{63B3BB69-23CF-44E3-9099-C40C66FF867C}">
                  <a14:compatExt spid="_x0000_s54272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19050</xdr:rowOff>
        </xdr:from>
        <xdr:to>
          <xdr:col>1</xdr:col>
          <xdr:colOff>276225</xdr:colOff>
          <xdr:row>17</xdr:row>
          <xdr:rowOff>190500</xdr:rowOff>
        </xdr:to>
        <xdr:sp macro="" textlink="">
          <xdr:nvSpPr>
            <xdr:cNvPr id="542726" name="Check Box 6" hidden="1">
              <a:extLst>
                <a:ext uri="{63B3BB69-23CF-44E3-9099-C40C66FF867C}">
                  <a14:compatExt spid="_x0000_s542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19050</xdr:rowOff>
        </xdr:from>
        <xdr:to>
          <xdr:col>1</xdr:col>
          <xdr:colOff>276225</xdr:colOff>
          <xdr:row>19</xdr:row>
          <xdr:rowOff>0</xdr:rowOff>
        </xdr:to>
        <xdr:sp macro="" textlink="">
          <xdr:nvSpPr>
            <xdr:cNvPr id="542727" name="Check Box 7" hidden="1">
              <a:extLst>
                <a:ext uri="{63B3BB69-23CF-44E3-9099-C40C66FF867C}">
                  <a14:compatExt spid="_x0000_s542727"/>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27</xdr:row>
          <xdr:rowOff>28575</xdr:rowOff>
        </xdr:from>
        <xdr:to>
          <xdr:col>0</xdr:col>
          <xdr:colOff>971550</xdr:colOff>
          <xdr:row>30</xdr:row>
          <xdr:rowOff>171450</xdr:rowOff>
        </xdr:to>
        <xdr:sp macro="" textlink="">
          <xdr:nvSpPr>
            <xdr:cNvPr id="123913" name="Group Box 9" hidden="1">
              <a:extLst>
                <a:ext uri="{63B3BB69-23CF-44E3-9099-C40C66FF867C}">
                  <a14:compatExt spid="_x0000_s12391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28575</xdr:rowOff>
        </xdr:from>
        <xdr:to>
          <xdr:col>2</xdr:col>
          <xdr:colOff>0</xdr:colOff>
          <xdr:row>34</xdr:row>
          <xdr:rowOff>57150</xdr:rowOff>
        </xdr:to>
        <xdr:sp macro="" textlink="">
          <xdr:nvSpPr>
            <xdr:cNvPr id="123914" name="Group Box 10" hidden="1">
              <a:extLst>
                <a:ext uri="{63B3BB69-23CF-44E3-9099-C40C66FF867C}">
                  <a14:compatExt spid="_x0000_s12391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1200150</xdr:colOff>
          <xdr:row>0</xdr:row>
          <xdr:rowOff>66675</xdr:rowOff>
        </xdr:from>
        <xdr:to>
          <xdr:col>3</xdr:col>
          <xdr:colOff>847725</xdr:colOff>
          <xdr:row>0</xdr:row>
          <xdr:rowOff>285750</xdr:rowOff>
        </xdr:to>
        <xdr:sp macro="" textlink="">
          <xdr:nvSpPr>
            <xdr:cNvPr id="123918" name="CommandButton1" hidden="1">
              <a:extLst>
                <a:ext uri="{63B3BB69-23CF-44E3-9099-C40C66FF867C}">
                  <a14:compatExt spid="_x0000_s12391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xdr:row>
          <xdr:rowOff>38100</xdr:rowOff>
        </xdr:from>
        <xdr:to>
          <xdr:col>3</xdr:col>
          <xdr:colOff>828675</xdr:colOff>
          <xdr:row>1</xdr:row>
          <xdr:rowOff>257175</xdr:rowOff>
        </xdr:to>
        <xdr:sp macro="" textlink="">
          <xdr:nvSpPr>
            <xdr:cNvPr id="123919" name="CommandButton2" hidden="1">
              <a:extLst>
                <a:ext uri="{63B3BB69-23CF-44E3-9099-C40C66FF867C}">
                  <a14:compatExt spid="_x0000_s12391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xdr:row>
          <xdr:rowOff>304800</xdr:rowOff>
        </xdr:from>
        <xdr:to>
          <xdr:col>3</xdr:col>
          <xdr:colOff>828675</xdr:colOff>
          <xdr:row>1</xdr:row>
          <xdr:rowOff>523875</xdr:rowOff>
        </xdr:to>
        <xdr:sp macro="" textlink="">
          <xdr:nvSpPr>
            <xdr:cNvPr id="123920" name="CommandButton3" hidden="1">
              <a:extLst>
                <a:ext uri="{63B3BB69-23CF-44E3-9099-C40C66FF867C}">
                  <a14:compatExt spid="_x0000_s123920"/>
                </a:ext>
              </a:extLst>
            </xdr:cNvPr>
            <xdr:cNvSpPr/>
          </xdr:nvSpPr>
          <xdr:spPr>
            <a:xfrm>
              <a:off x="0" y="0"/>
              <a:ext cx="0" cy="0"/>
            </a:xfrm>
            <a:prstGeom prst="rect">
              <a:avLst/>
            </a:prstGeom>
          </xdr:spPr>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100</xdr:row>
          <xdr:rowOff>0</xdr:rowOff>
        </xdr:from>
        <xdr:to>
          <xdr:col>0</xdr:col>
          <xdr:colOff>971550</xdr:colOff>
          <xdr:row>105</xdr:row>
          <xdr:rowOff>123825</xdr:rowOff>
        </xdr:to>
        <xdr:sp macro="" textlink="">
          <xdr:nvSpPr>
            <xdr:cNvPr id="70667" name="Group Box 11" hidden="1">
              <a:extLst>
                <a:ext uri="{63B3BB69-23CF-44E3-9099-C40C66FF867C}">
                  <a14:compatExt spid="_x0000_s7066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0</xdr:rowOff>
        </xdr:from>
        <xdr:to>
          <xdr:col>1</xdr:col>
          <xdr:colOff>866775</xdr:colOff>
          <xdr:row>114</xdr:row>
          <xdr:rowOff>95250</xdr:rowOff>
        </xdr:to>
        <xdr:sp macro="" textlink="">
          <xdr:nvSpPr>
            <xdr:cNvPr id="70668" name="Group Box 12" hidden="1">
              <a:extLst>
                <a:ext uri="{63B3BB69-23CF-44E3-9099-C40C66FF867C}">
                  <a14:compatExt spid="_x0000_s7066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1143000</xdr:colOff>
          <xdr:row>0</xdr:row>
          <xdr:rowOff>76200</xdr:rowOff>
        </xdr:from>
        <xdr:to>
          <xdr:col>1</xdr:col>
          <xdr:colOff>2943225</xdr:colOff>
          <xdr:row>1</xdr:row>
          <xdr:rowOff>0</xdr:rowOff>
        </xdr:to>
        <xdr:sp macro="" textlink="">
          <xdr:nvSpPr>
            <xdr:cNvPr id="70725" name="CommandButton1" hidden="1">
              <a:extLst>
                <a:ext uri="{63B3BB69-23CF-44E3-9099-C40C66FF867C}">
                  <a14:compatExt spid="_x0000_s7072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1143000</xdr:colOff>
          <xdr:row>1</xdr:row>
          <xdr:rowOff>47625</xdr:rowOff>
        </xdr:from>
        <xdr:to>
          <xdr:col>1</xdr:col>
          <xdr:colOff>2943225</xdr:colOff>
          <xdr:row>1</xdr:row>
          <xdr:rowOff>266700</xdr:rowOff>
        </xdr:to>
        <xdr:sp macro="" textlink="">
          <xdr:nvSpPr>
            <xdr:cNvPr id="70726" name="CommandButton2" hidden="1">
              <a:extLst>
                <a:ext uri="{63B3BB69-23CF-44E3-9099-C40C66FF867C}">
                  <a14:compatExt spid="_x0000_s7072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1143000</xdr:colOff>
          <xdr:row>1</xdr:row>
          <xdr:rowOff>314325</xdr:rowOff>
        </xdr:from>
        <xdr:to>
          <xdr:col>1</xdr:col>
          <xdr:colOff>2943225</xdr:colOff>
          <xdr:row>1</xdr:row>
          <xdr:rowOff>533400</xdr:rowOff>
        </xdr:to>
        <xdr:sp macro="" textlink="">
          <xdr:nvSpPr>
            <xdr:cNvPr id="70727" name="CommandButton3" hidden="1">
              <a:extLst>
                <a:ext uri="{63B3BB69-23CF-44E3-9099-C40C66FF867C}">
                  <a14:compatExt spid="_x0000_s70727"/>
                </a:ext>
              </a:extLst>
            </xdr:cNvPr>
            <xdr:cNvSpPr/>
          </xdr:nvSpPr>
          <xdr:spPr>
            <a:xfrm>
              <a:off x="0" y="0"/>
              <a:ext cx="0" cy="0"/>
            </a:xfrm>
            <a:prstGeom prst="rect">
              <a:avLst/>
            </a:prstGeom>
          </xdr:spPr>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154</xdr:row>
          <xdr:rowOff>0</xdr:rowOff>
        </xdr:from>
        <xdr:to>
          <xdr:col>0</xdr:col>
          <xdr:colOff>971550</xdr:colOff>
          <xdr:row>163</xdr:row>
          <xdr:rowOff>38100</xdr:rowOff>
        </xdr:to>
        <xdr:sp macro="" textlink="">
          <xdr:nvSpPr>
            <xdr:cNvPr id="546817" name="Group Box 1" hidden="1">
              <a:extLst>
                <a:ext uri="{63B3BB69-23CF-44E3-9099-C40C66FF867C}">
                  <a14:compatExt spid="_x0000_s54681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154</xdr:row>
          <xdr:rowOff>0</xdr:rowOff>
        </xdr:from>
        <xdr:to>
          <xdr:col>1</xdr:col>
          <xdr:colOff>866775</xdr:colOff>
          <xdr:row>177</xdr:row>
          <xdr:rowOff>47625</xdr:rowOff>
        </xdr:to>
        <xdr:sp macro="" textlink="">
          <xdr:nvSpPr>
            <xdr:cNvPr id="546818" name="Group Box 2" hidden="1">
              <a:extLst>
                <a:ext uri="{63B3BB69-23CF-44E3-9099-C40C66FF867C}">
                  <a14:compatExt spid="_x0000_s54681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1181100</xdr:colOff>
          <xdr:row>0</xdr:row>
          <xdr:rowOff>28575</xdr:rowOff>
        </xdr:from>
        <xdr:to>
          <xdr:col>3</xdr:col>
          <xdr:colOff>1466850</xdr:colOff>
          <xdr:row>0</xdr:row>
          <xdr:rowOff>238125</xdr:rowOff>
        </xdr:to>
        <xdr:sp macro="" textlink="">
          <xdr:nvSpPr>
            <xdr:cNvPr id="546819" name="CommandButton1" hidden="1">
              <a:extLst>
                <a:ext uri="{63B3BB69-23CF-44E3-9099-C40C66FF867C}">
                  <a14:compatExt spid="_x0000_s54681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1171575</xdr:colOff>
          <xdr:row>1</xdr:row>
          <xdr:rowOff>9525</xdr:rowOff>
        </xdr:from>
        <xdr:to>
          <xdr:col>3</xdr:col>
          <xdr:colOff>1457325</xdr:colOff>
          <xdr:row>1</xdr:row>
          <xdr:rowOff>228600</xdr:rowOff>
        </xdr:to>
        <xdr:sp macro="" textlink="">
          <xdr:nvSpPr>
            <xdr:cNvPr id="546820" name="CommandButton2" hidden="1">
              <a:extLst>
                <a:ext uri="{63B3BB69-23CF-44E3-9099-C40C66FF867C}">
                  <a14:compatExt spid="_x0000_s54682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1171575</xdr:colOff>
          <xdr:row>1</xdr:row>
          <xdr:rowOff>276225</xdr:rowOff>
        </xdr:from>
        <xdr:to>
          <xdr:col>3</xdr:col>
          <xdr:colOff>1457325</xdr:colOff>
          <xdr:row>1</xdr:row>
          <xdr:rowOff>495300</xdr:rowOff>
        </xdr:to>
        <xdr:sp macro="" textlink="">
          <xdr:nvSpPr>
            <xdr:cNvPr id="546821" name="CommandButton3" hidden="1">
              <a:extLst>
                <a:ext uri="{63B3BB69-23CF-44E3-9099-C40C66FF867C}">
                  <a14:compatExt spid="_x0000_s546821"/>
                </a:ext>
              </a:extLst>
            </xdr:cNvPr>
            <xdr:cNvSpPr/>
          </xdr:nvSpPr>
          <xdr:spPr>
            <a:xfrm>
              <a:off x="0" y="0"/>
              <a:ext cx="0" cy="0"/>
            </a:xfrm>
            <a:prstGeom prst="rect">
              <a:avLst/>
            </a:prstGeom>
          </xdr:spPr>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125</xdr:row>
          <xdr:rowOff>0</xdr:rowOff>
        </xdr:from>
        <xdr:to>
          <xdr:col>0</xdr:col>
          <xdr:colOff>971550</xdr:colOff>
          <xdr:row>130</xdr:row>
          <xdr:rowOff>47625</xdr:rowOff>
        </xdr:to>
        <xdr:sp macro="" textlink="">
          <xdr:nvSpPr>
            <xdr:cNvPr id="610305" name="Group Box 1" hidden="1">
              <a:extLst>
                <a:ext uri="{63B3BB69-23CF-44E3-9099-C40C66FF867C}">
                  <a14:compatExt spid="_x0000_s61030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125</xdr:row>
          <xdr:rowOff>0</xdr:rowOff>
        </xdr:from>
        <xdr:to>
          <xdr:col>1</xdr:col>
          <xdr:colOff>866775</xdr:colOff>
          <xdr:row>138</xdr:row>
          <xdr:rowOff>104775</xdr:rowOff>
        </xdr:to>
        <xdr:sp macro="" textlink="">
          <xdr:nvSpPr>
            <xdr:cNvPr id="610306" name="Group Box 2" hidden="1">
              <a:extLst>
                <a:ext uri="{63B3BB69-23CF-44E3-9099-C40C66FF867C}">
                  <a14:compatExt spid="_x0000_s61030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1162050</xdr:colOff>
          <xdr:row>0</xdr:row>
          <xdr:rowOff>95250</xdr:rowOff>
        </xdr:from>
        <xdr:to>
          <xdr:col>3</xdr:col>
          <xdr:colOff>1438275</xdr:colOff>
          <xdr:row>1</xdr:row>
          <xdr:rowOff>19050</xdr:rowOff>
        </xdr:to>
        <xdr:sp macro="" textlink="">
          <xdr:nvSpPr>
            <xdr:cNvPr id="610307" name="CommandButton1" hidden="1">
              <a:extLst>
                <a:ext uri="{63B3BB69-23CF-44E3-9099-C40C66FF867C}">
                  <a14:compatExt spid="_x0000_s61030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1162050</xdr:colOff>
          <xdr:row>1</xdr:row>
          <xdr:rowOff>76200</xdr:rowOff>
        </xdr:from>
        <xdr:to>
          <xdr:col>3</xdr:col>
          <xdr:colOff>1438275</xdr:colOff>
          <xdr:row>1</xdr:row>
          <xdr:rowOff>295275</xdr:rowOff>
        </xdr:to>
        <xdr:sp macro="" textlink="">
          <xdr:nvSpPr>
            <xdr:cNvPr id="610308" name="CommandButton2" hidden="1">
              <a:extLst>
                <a:ext uri="{63B3BB69-23CF-44E3-9099-C40C66FF867C}">
                  <a14:compatExt spid="_x0000_s61030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1162050</xdr:colOff>
          <xdr:row>1</xdr:row>
          <xdr:rowOff>333375</xdr:rowOff>
        </xdr:from>
        <xdr:to>
          <xdr:col>3</xdr:col>
          <xdr:colOff>1438275</xdr:colOff>
          <xdr:row>1</xdr:row>
          <xdr:rowOff>552450</xdr:rowOff>
        </xdr:to>
        <xdr:sp macro="" textlink="">
          <xdr:nvSpPr>
            <xdr:cNvPr id="610309" name="CommandButton3" hidden="1">
              <a:extLst>
                <a:ext uri="{63B3BB69-23CF-44E3-9099-C40C66FF867C}">
                  <a14:compatExt spid="_x0000_s610309"/>
                </a:ext>
              </a:extLst>
            </xdr:cNvPr>
            <xdr:cNvSpPr/>
          </xdr:nvSpPr>
          <xdr:spPr>
            <a:xfrm>
              <a:off x="0" y="0"/>
              <a:ext cx="0" cy="0"/>
            </a:xfrm>
            <a:prstGeom prst="rect">
              <a:avLst/>
            </a:prstGeom>
          </xdr:spPr>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7</xdr:row>
          <xdr:rowOff>161925</xdr:rowOff>
        </xdr:from>
        <xdr:to>
          <xdr:col>1</xdr:col>
          <xdr:colOff>733425</xdr:colOff>
          <xdr:row>13</xdr:row>
          <xdr:rowOff>57150</xdr:rowOff>
        </xdr:to>
        <xdr:sp macro="" textlink="">
          <xdr:nvSpPr>
            <xdr:cNvPr id="591873" name="Group Box 1" hidden="1">
              <a:extLst>
                <a:ext uri="{63B3BB69-23CF-44E3-9099-C40C66FF867C}">
                  <a14:compatExt spid="_x0000_s59187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xdr:row>
          <xdr:rowOff>161925</xdr:rowOff>
        </xdr:from>
        <xdr:to>
          <xdr:col>2</xdr:col>
          <xdr:colOff>733425</xdr:colOff>
          <xdr:row>22</xdr:row>
          <xdr:rowOff>76200</xdr:rowOff>
        </xdr:to>
        <xdr:sp macro="" textlink="">
          <xdr:nvSpPr>
            <xdr:cNvPr id="591874" name="Group Box 2" hidden="1">
              <a:extLst>
                <a:ext uri="{63B3BB69-23CF-44E3-9099-C40C66FF867C}">
                  <a14:compatExt spid="_x0000_s59187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381000</xdr:colOff>
          <xdr:row>0</xdr:row>
          <xdr:rowOff>57150</xdr:rowOff>
        </xdr:from>
        <xdr:to>
          <xdr:col>7</xdr:col>
          <xdr:colOff>676275</xdr:colOff>
          <xdr:row>0</xdr:row>
          <xdr:rowOff>276225</xdr:rowOff>
        </xdr:to>
        <xdr:sp macro="" textlink="">
          <xdr:nvSpPr>
            <xdr:cNvPr id="591875" name="CommandButton1" hidden="1">
              <a:extLst>
                <a:ext uri="{63B3BB69-23CF-44E3-9099-C40C66FF867C}">
                  <a14:compatExt spid="_x0000_s59187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381000</xdr:colOff>
          <xdr:row>1</xdr:row>
          <xdr:rowOff>38100</xdr:rowOff>
        </xdr:from>
        <xdr:to>
          <xdr:col>7</xdr:col>
          <xdr:colOff>676275</xdr:colOff>
          <xdr:row>1</xdr:row>
          <xdr:rowOff>257175</xdr:rowOff>
        </xdr:to>
        <xdr:sp macro="" textlink="">
          <xdr:nvSpPr>
            <xdr:cNvPr id="591876" name="CommandButton2" hidden="1">
              <a:extLst>
                <a:ext uri="{63B3BB69-23CF-44E3-9099-C40C66FF867C}">
                  <a14:compatExt spid="_x0000_s5918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381000</xdr:colOff>
          <xdr:row>1</xdr:row>
          <xdr:rowOff>304800</xdr:rowOff>
        </xdr:from>
        <xdr:to>
          <xdr:col>7</xdr:col>
          <xdr:colOff>676275</xdr:colOff>
          <xdr:row>1</xdr:row>
          <xdr:rowOff>523875</xdr:rowOff>
        </xdr:to>
        <xdr:sp macro="" textlink="">
          <xdr:nvSpPr>
            <xdr:cNvPr id="591877" name="CommandButton3" hidden="1">
              <a:extLst>
                <a:ext uri="{63B3BB69-23CF-44E3-9099-C40C66FF867C}">
                  <a14:compatExt spid="_x0000_s591877"/>
                </a:ext>
              </a:extLst>
            </xdr:cNvPr>
            <xdr:cNvSpPr/>
          </xdr:nvSpPr>
          <xdr:spPr>
            <a:xfrm>
              <a:off x="0" y="0"/>
              <a:ext cx="0" cy="0"/>
            </a:xfrm>
            <a:prstGeom prst="rect">
              <a:avLst/>
            </a:prstGeom>
          </xdr:spPr>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1</xdr:col>
          <xdr:colOff>190500</xdr:colOff>
          <xdr:row>64</xdr:row>
          <xdr:rowOff>9525</xdr:rowOff>
        </xdr:to>
        <xdr:sp macro="" textlink="">
          <xdr:nvSpPr>
            <xdr:cNvPr id="34818" name="Check Box 2" hidden="1">
              <a:extLst>
                <a:ext uri="{63B3BB69-23CF-44E3-9099-C40C66FF867C}">
                  <a14:compatExt spid="_x0000_s34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19050</xdr:rowOff>
        </xdr:from>
        <xdr:to>
          <xdr:col>1</xdr:col>
          <xdr:colOff>228600</xdr:colOff>
          <xdr:row>66</xdr:row>
          <xdr:rowOff>19050</xdr:rowOff>
        </xdr:to>
        <xdr:sp macro="" textlink="">
          <xdr:nvSpPr>
            <xdr:cNvPr id="34819" name="Check Box 3" hidden="1">
              <a:extLst>
                <a:ext uri="{63B3BB69-23CF-44E3-9099-C40C66FF867C}">
                  <a14:compatExt spid="_x0000_s34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19050</xdr:rowOff>
        </xdr:from>
        <xdr:to>
          <xdr:col>1</xdr:col>
          <xdr:colOff>180975</xdr:colOff>
          <xdr:row>65</xdr:row>
          <xdr:rowOff>19050</xdr:rowOff>
        </xdr:to>
        <xdr:sp macro="" textlink="">
          <xdr:nvSpPr>
            <xdr:cNvPr id="34833" name="Check Box 17" hidden="1">
              <a:extLst>
                <a:ext uri="{63B3BB69-23CF-44E3-9099-C40C66FF867C}">
                  <a14:compatExt spid="_x0000_s34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0</xdr:row>
          <xdr:rowOff>57150</xdr:rowOff>
        </xdr:from>
        <xdr:to>
          <xdr:col>2</xdr:col>
          <xdr:colOff>4219575</xdr:colOff>
          <xdr:row>0</xdr:row>
          <xdr:rowOff>276225</xdr:rowOff>
        </xdr:to>
        <xdr:sp macro="" textlink="">
          <xdr:nvSpPr>
            <xdr:cNvPr id="34844" name="CommandButton1" hidden="1">
              <a:extLst>
                <a:ext uri="{63B3BB69-23CF-44E3-9099-C40C66FF867C}">
                  <a14:compatExt spid="_x0000_s3484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19050</xdr:rowOff>
        </xdr:from>
        <xdr:to>
          <xdr:col>2</xdr:col>
          <xdr:colOff>4219575</xdr:colOff>
          <xdr:row>1</xdr:row>
          <xdr:rowOff>238125</xdr:rowOff>
        </xdr:to>
        <xdr:sp macro="" textlink="">
          <xdr:nvSpPr>
            <xdr:cNvPr id="34845" name="CommandButton2" hidden="1">
              <a:extLst>
                <a:ext uri="{63B3BB69-23CF-44E3-9099-C40C66FF867C}">
                  <a14:compatExt spid="_x0000_s3484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276225</xdr:rowOff>
        </xdr:from>
        <xdr:to>
          <xdr:col>2</xdr:col>
          <xdr:colOff>4219575</xdr:colOff>
          <xdr:row>1</xdr:row>
          <xdr:rowOff>495300</xdr:rowOff>
        </xdr:to>
        <xdr:sp macro="" textlink="">
          <xdr:nvSpPr>
            <xdr:cNvPr id="34846" name="CommandButton3" hidden="1">
              <a:extLst>
                <a:ext uri="{63B3BB69-23CF-44E3-9099-C40C66FF867C}">
                  <a14:compatExt spid="_x0000_s3484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523875</xdr:rowOff>
        </xdr:from>
        <xdr:to>
          <xdr:col>2</xdr:col>
          <xdr:colOff>4219575</xdr:colOff>
          <xdr:row>1</xdr:row>
          <xdr:rowOff>742950</xdr:rowOff>
        </xdr:to>
        <xdr:sp macro="" textlink="">
          <xdr:nvSpPr>
            <xdr:cNvPr id="34847" name="CommandButton4" hidden="1">
              <a:extLst>
                <a:ext uri="{63B3BB69-23CF-44E3-9099-C40C66FF867C}">
                  <a14:compatExt spid="_x0000_s3484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781050</xdr:rowOff>
        </xdr:from>
        <xdr:to>
          <xdr:col>2</xdr:col>
          <xdr:colOff>4219575</xdr:colOff>
          <xdr:row>1</xdr:row>
          <xdr:rowOff>1000125</xdr:rowOff>
        </xdr:to>
        <xdr:sp macro="" textlink="">
          <xdr:nvSpPr>
            <xdr:cNvPr id="34848" name="CommandButton5" hidden="1">
              <a:extLst>
                <a:ext uri="{63B3BB69-23CF-44E3-9099-C40C66FF867C}">
                  <a14:compatExt spid="_x0000_s3484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19050</xdr:rowOff>
        </xdr:from>
        <xdr:to>
          <xdr:col>1</xdr:col>
          <xdr:colOff>209550</xdr:colOff>
          <xdr:row>68</xdr:row>
          <xdr:rowOff>19050</xdr:rowOff>
        </xdr:to>
        <xdr:sp macro="" textlink="">
          <xdr:nvSpPr>
            <xdr:cNvPr id="34849" name="Check Box 33" hidden="1">
              <a:extLst>
                <a:ext uri="{63B3BB69-23CF-44E3-9099-C40C66FF867C}">
                  <a14:compatExt spid="_x0000_s348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19050</xdr:rowOff>
        </xdr:from>
        <xdr:to>
          <xdr:col>1</xdr:col>
          <xdr:colOff>228600</xdr:colOff>
          <xdr:row>67</xdr:row>
          <xdr:rowOff>19050</xdr:rowOff>
        </xdr:to>
        <xdr:sp macro="" textlink="">
          <xdr:nvSpPr>
            <xdr:cNvPr id="34851" name="Check Box 35" hidden="1">
              <a:extLst>
                <a:ext uri="{63B3BB69-23CF-44E3-9099-C40C66FF867C}">
                  <a14:compatExt spid="_x0000_s34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28575</xdr:rowOff>
        </xdr:from>
        <xdr:to>
          <xdr:col>1</xdr:col>
          <xdr:colOff>304800</xdr:colOff>
          <xdr:row>40</xdr:row>
          <xdr:rowOff>171450</xdr:rowOff>
        </xdr:to>
        <xdr:sp macro="" textlink="">
          <xdr:nvSpPr>
            <xdr:cNvPr id="34852" name="Check Box 36" hidden="1">
              <a:extLst>
                <a:ext uri="{63B3BB69-23CF-44E3-9099-C40C66FF867C}">
                  <a14:compatExt spid="_x0000_s34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41</xdr:row>
          <xdr:rowOff>28575</xdr:rowOff>
        </xdr:from>
        <xdr:to>
          <xdr:col>1</xdr:col>
          <xdr:colOff>304800</xdr:colOff>
          <xdr:row>41</xdr:row>
          <xdr:rowOff>171450</xdr:rowOff>
        </xdr:to>
        <xdr:sp macro="" textlink="">
          <xdr:nvSpPr>
            <xdr:cNvPr id="34853" name="Check Box 37" hidden="1">
              <a:extLst>
                <a:ext uri="{63B3BB69-23CF-44E3-9099-C40C66FF867C}">
                  <a14:compatExt spid="_x0000_s34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28575</xdr:rowOff>
        </xdr:from>
        <xdr:to>
          <xdr:col>1</xdr:col>
          <xdr:colOff>304800</xdr:colOff>
          <xdr:row>42</xdr:row>
          <xdr:rowOff>171450</xdr:rowOff>
        </xdr:to>
        <xdr:sp macro="" textlink="">
          <xdr:nvSpPr>
            <xdr:cNvPr id="34854" name="Check Box 38" hidden="1">
              <a:extLst>
                <a:ext uri="{63B3BB69-23CF-44E3-9099-C40C66FF867C}">
                  <a14:compatExt spid="_x0000_s34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28575</xdr:rowOff>
        </xdr:from>
        <xdr:to>
          <xdr:col>1</xdr:col>
          <xdr:colOff>304800</xdr:colOff>
          <xdr:row>43</xdr:row>
          <xdr:rowOff>171450</xdr:rowOff>
        </xdr:to>
        <xdr:sp macro="" textlink="">
          <xdr:nvSpPr>
            <xdr:cNvPr id="34855" name="Check Box 39" hidden="1">
              <a:extLst>
                <a:ext uri="{63B3BB69-23CF-44E3-9099-C40C66FF867C}">
                  <a14:compatExt spid="_x0000_s34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28575</xdr:rowOff>
        </xdr:from>
        <xdr:to>
          <xdr:col>1</xdr:col>
          <xdr:colOff>304800</xdr:colOff>
          <xdr:row>44</xdr:row>
          <xdr:rowOff>171450</xdr:rowOff>
        </xdr:to>
        <xdr:sp macro="" textlink="">
          <xdr:nvSpPr>
            <xdr:cNvPr id="34856" name="Check Box 40" hidden="1">
              <a:extLst>
                <a:ext uri="{63B3BB69-23CF-44E3-9099-C40C66FF867C}">
                  <a14:compatExt spid="_x0000_s34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28575</xdr:rowOff>
        </xdr:from>
        <xdr:to>
          <xdr:col>1</xdr:col>
          <xdr:colOff>304800</xdr:colOff>
          <xdr:row>45</xdr:row>
          <xdr:rowOff>171450</xdr:rowOff>
        </xdr:to>
        <xdr:sp macro="" textlink="">
          <xdr:nvSpPr>
            <xdr:cNvPr id="34857" name="Check Box 41" hidden="1">
              <a:extLst>
                <a:ext uri="{63B3BB69-23CF-44E3-9099-C40C66FF867C}">
                  <a14:compatExt spid="_x0000_s34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46</xdr:row>
          <xdr:rowOff>28575</xdr:rowOff>
        </xdr:from>
        <xdr:to>
          <xdr:col>1</xdr:col>
          <xdr:colOff>304800</xdr:colOff>
          <xdr:row>46</xdr:row>
          <xdr:rowOff>171450</xdr:rowOff>
        </xdr:to>
        <xdr:sp macro="" textlink="">
          <xdr:nvSpPr>
            <xdr:cNvPr id="34858" name="Check Box 42" hidden="1">
              <a:extLst>
                <a:ext uri="{63B3BB69-23CF-44E3-9099-C40C66FF867C}">
                  <a14:compatExt spid="_x0000_s34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37</xdr:row>
          <xdr:rowOff>28575</xdr:rowOff>
        </xdr:from>
        <xdr:to>
          <xdr:col>1</xdr:col>
          <xdr:colOff>304800</xdr:colOff>
          <xdr:row>37</xdr:row>
          <xdr:rowOff>171450</xdr:rowOff>
        </xdr:to>
        <xdr:sp macro="" textlink="">
          <xdr:nvSpPr>
            <xdr:cNvPr id="34859" name="Check Box 43" hidden="1">
              <a:extLst>
                <a:ext uri="{63B3BB69-23CF-44E3-9099-C40C66FF867C}">
                  <a14:compatExt spid="_x0000_s34859"/>
                </a:ext>
              </a:extLst>
            </xdr:cNvPr>
            <xdr:cNvSpPr/>
          </xdr:nvSpPr>
          <xdr:spPr>
            <a:xfrm>
              <a:off x="0" y="0"/>
              <a:ext cx="0" cy="0"/>
            </a:xfrm>
            <a:prstGeom prst="rect">
              <a:avLst/>
            </a:prstGeom>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102</xdr:row>
          <xdr:rowOff>19050</xdr:rowOff>
        </xdr:from>
        <xdr:to>
          <xdr:col>1</xdr:col>
          <xdr:colOff>200025</xdr:colOff>
          <xdr:row>103</xdr:row>
          <xdr:rowOff>9525</xdr:rowOff>
        </xdr:to>
        <xdr:sp macro="" textlink="">
          <xdr:nvSpPr>
            <xdr:cNvPr id="31746" name="Check Box 2" hidden="1">
              <a:extLst>
                <a:ext uri="{63B3BB69-23CF-44E3-9099-C40C66FF867C}">
                  <a14:compatExt spid="_x0000_s31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19050</xdr:rowOff>
        </xdr:from>
        <xdr:to>
          <xdr:col>1</xdr:col>
          <xdr:colOff>228600</xdr:colOff>
          <xdr:row>105</xdr:row>
          <xdr:rowOff>0</xdr:rowOff>
        </xdr:to>
        <xdr:sp macro="" textlink="">
          <xdr:nvSpPr>
            <xdr:cNvPr id="31747" name="Check Box 3" hidden="1">
              <a:extLst>
                <a:ext uri="{63B3BB69-23CF-44E3-9099-C40C66FF867C}">
                  <a14:compatExt spid="_x0000_s31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19050</xdr:rowOff>
        </xdr:from>
        <xdr:to>
          <xdr:col>1</xdr:col>
          <xdr:colOff>209550</xdr:colOff>
          <xdr:row>106</xdr:row>
          <xdr:rowOff>47625</xdr:rowOff>
        </xdr:to>
        <xdr:sp macro="" textlink="">
          <xdr:nvSpPr>
            <xdr:cNvPr id="31748" name="Check Box 4" hidden="1">
              <a:extLst>
                <a:ext uri="{63B3BB69-23CF-44E3-9099-C40C66FF867C}">
                  <a14:compatExt spid="_x0000_s31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1</xdr:col>
          <xdr:colOff>228600</xdr:colOff>
          <xdr:row>107</xdr:row>
          <xdr:rowOff>47625</xdr:rowOff>
        </xdr:to>
        <xdr:sp macro="" textlink="">
          <xdr:nvSpPr>
            <xdr:cNvPr id="31749" name="Check Box 5" hidden="1">
              <a:extLst>
                <a:ext uri="{63B3BB69-23CF-44E3-9099-C40C66FF867C}">
                  <a14:compatExt spid="_x0000_s31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0</xdr:rowOff>
        </xdr:from>
        <xdr:to>
          <xdr:col>1</xdr:col>
          <xdr:colOff>209550</xdr:colOff>
          <xdr:row>108</xdr:row>
          <xdr:rowOff>19050</xdr:rowOff>
        </xdr:to>
        <xdr:sp macro="" textlink="">
          <xdr:nvSpPr>
            <xdr:cNvPr id="31750" name="Check Box 6" hidden="1">
              <a:extLst>
                <a:ext uri="{63B3BB69-23CF-44E3-9099-C40C66FF867C}">
                  <a14:compatExt spid="_x0000_s31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38100</xdr:rowOff>
        </xdr:from>
        <xdr:to>
          <xdr:col>1</xdr:col>
          <xdr:colOff>228600</xdr:colOff>
          <xdr:row>110</xdr:row>
          <xdr:rowOff>9525</xdr:rowOff>
        </xdr:to>
        <xdr:sp macro="" textlink="">
          <xdr:nvSpPr>
            <xdr:cNvPr id="31775" name="Check Box 31" hidden="1">
              <a:extLst>
                <a:ext uri="{63B3BB69-23CF-44E3-9099-C40C66FF867C}">
                  <a14:compatExt spid="_x0000_s31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2390775</xdr:colOff>
          <xdr:row>0</xdr:row>
          <xdr:rowOff>57150</xdr:rowOff>
        </xdr:from>
        <xdr:to>
          <xdr:col>2</xdr:col>
          <xdr:colOff>4191000</xdr:colOff>
          <xdr:row>0</xdr:row>
          <xdr:rowOff>276225</xdr:rowOff>
        </xdr:to>
        <xdr:sp macro="" textlink="">
          <xdr:nvSpPr>
            <xdr:cNvPr id="31784" name="CommandButton1" hidden="1">
              <a:extLst>
                <a:ext uri="{63B3BB69-23CF-44E3-9099-C40C66FF867C}">
                  <a14:compatExt spid="_x0000_s317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2390775</xdr:colOff>
          <xdr:row>1</xdr:row>
          <xdr:rowOff>19050</xdr:rowOff>
        </xdr:from>
        <xdr:to>
          <xdr:col>2</xdr:col>
          <xdr:colOff>4191000</xdr:colOff>
          <xdr:row>1</xdr:row>
          <xdr:rowOff>238125</xdr:rowOff>
        </xdr:to>
        <xdr:sp macro="" textlink="">
          <xdr:nvSpPr>
            <xdr:cNvPr id="31785" name="CommandButton2" hidden="1">
              <a:extLst>
                <a:ext uri="{63B3BB69-23CF-44E3-9099-C40C66FF867C}">
                  <a14:compatExt spid="_x0000_s3178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2390775</xdr:colOff>
          <xdr:row>1</xdr:row>
          <xdr:rowOff>266700</xdr:rowOff>
        </xdr:from>
        <xdr:to>
          <xdr:col>2</xdr:col>
          <xdr:colOff>4191000</xdr:colOff>
          <xdr:row>1</xdr:row>
          <xdr:rowOff>485775</xdr:rowOff>
        </xdr:to>
        <xdr:sp macro="" textlink="">
          <xdr:nvSpPr>
            <xdr:cNvPr id="31786" name="CommandButton3" hidden="1">
              <a:extLst>
                <a:ext uri="{63B3BB69-23CF-44E3-9099-C40C66FF867C}">
                  <a14:compatExt spid="_x0000_s3178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2390775</xdr:colOff>
          <xdr:row>1</xdr:row>
          <xdr:rowOff>514350</xdr:rowOff>
        </xdr:from>
        <xdr:to>
          <xdr:col>2</xdr:col>
          <xdr:colOff>4191000</xdr:colOff>
          <xdr:row>1</xdr:row>
          <xdr:rowOff>733425</xdr:rowOff>
        </xdr:to>
        <xdr:sp macro="" textlink="">
          <xdr:nvSpPr>
            <xdr:cNvPr id="31787" name="CommandButton4" hidden="1">
              <a:extLst>
                <a:ext uri="{63B3BB69-23CF-44E3-9099-C40C66FF867C}">
                  <a14:compatExt spid="_x0000_s3178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2390775</xdr:colOff>
          <xdr:row>1</xdr:row>
          <xdr:rowOff>781050</xdr:rowOff>
        </xdr:from>
        <xdr:to>
          <xdr:col>2</xdr:col>
          <xdr:colOff>4191000</xdr:colOff>
          <xdr:row>1</xdr:row>
          <xdr:rowOff>1000125</xdr:rowOff>
        </xdr:to>
        <xdr:sp macro="" textlink="">
          <xdr:nvSpPr>
            <xdr:cNvPr id="31788" name="CommandButton5" hidden="1">
              <a:extLst>
                <a:ext uri="{63B3BB69-23CF-44E3-9099-C40C66FF867C}">
                  <a14:compatExt spid="_x0000_s3178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103</xdr:row>
          <xdr:rowOff>19050</xdr:rowOff>
        </xdr:from>
        <xdr:to>
          <xdr:col>1</xdr:col>
          <xdr:colOff>200025</xdr:colOff>
          <xdr:row>103</xdr:row>
          <xdr:rowOff>190500</xdr:rowOff>
        </xdr:to>
        <xdr:sp macro="" textlink="">
          <xdr:nvSpPr>
            <xdr:cNvPr id="31791" name="Check Box 47" hidden="1">
              <a:extLst>
                <a:ext uri="{63B3BB69-23CF-44E3-9099-C40C66FF867C}">
                  <a14:compatExt spid="_x0000_s31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19050</xdr:rowOff>
        </xdr:from>
        <xdr:to>
          <xdr:col>1</xdr:col>
          <xdr:colOff>200025</xdr:colOff>
          <xdr:row>108</xdr:row>
          <xdr:rowOff>190500</xdr:rowOff>
        </xdr:to>
        <xdr:sp macro="" textlink="">
          <xdr:nvSpPr>
            <xdr:cNvPr id="31792" name="Check Box 48" hidden="1">
              <a:extLst>
                <a:ext uri="{63B3BB69-23CF-44E3-9099-C40C66FF867C}">
                  <a14:compatExt spid="_x0000_s31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47</xdr:row>
          <xdr:rowOff>28575</xdr:rowOff>
        </xdr:from>
        <xdr:to>
          <xdr:col>1</xdr:col>
          <xdr:colOff>304800</xdr:colOff>
          <xdr:row>47</xdr:row>
          <xdr:rowOff>171450</xdr:rowOff>
        </xdr:to>
        <xdr:sp macro="" textlink="">
          <xdr:nvSpPr>
            <xdr:cNvPr id="31793" name="Check Box 49" hidden="1">
              <a:extLst>
                <a:ext uri="{63B3BB69-23CF-44E3-9099-C40C66FF867C}">
                  <a14:compatExt spid="_x0000_s31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28575</xdr:rowOff>
        </xdr:from>
        <xdr:to>
          <xdr:col>1</xdr:col>
          <xdr:colOff>304800</xdr:colOff>
          <xdr:row>48</xdr:row>
          <xdr:rowOff>171450</xdr:rowOff>
        </xdr:to>
        <xdr:sp macro="" textlink="">
          <xdr:nvSpPr>
            <xdr:cNvPr id="31794" name="Check Box 50" hidden="1">
              <a:extLst>
                <a:ext uri="{63B3BB69-23CF-44E3-9099-C40C66FF867C}">
                  <a14:compatExt spid="_x0000_s31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28575</xdr:rowOff>
        </xdr:from>
        <xdr:to>
          <xdr:col>1</xdr:col>
          <xdr:colOff>304800</xdr:colOff>
          <xdr:row>49</xdr:row>
          <xdr:rowOff>171450</xdr:rowOff>
        </xdr:to>
        <xdr:sp macro="" textlink="">
          <xdr:nvSpPr>
            <xdr:cNvPr id="31795" name="Check Box 51" hidden="1">
              <a:extLst>
                <a:ext uri="{63B3BB69-23CF-44E3-9099-C40C66FF867C}">
                  <a14:compatExt spid="_x0000_s31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28575</xdr:rowOff>
        </xdr:from>
        <xdr:to>
          <xdr:col>1</xdr:col>
          <xdr:colOff>304800</xdr:colOff>
          <xdr:row>50</xdr:row>
          <xdr:rowOff>171450</xdr:rowOff>
        </xdr:to>
        <xdr:sp macro="" textlink="">
          <xdr:nvSpPr>
            <xdr:cNvPr id="31796" name="Check Box 52" hidden="1">
              <a:extLst>
                <a:ext uri="{63B3BB69-23CF-44E3-9099-C40C66FF867C}">
                  <a14:compatExt spid="_x0000_s31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28575</xdr:rowOff>
        </xdr:from>
        <xdr:to>
          <xdr:col>1</xdr:col>
          <xdr:colOff>304800</xdr:colOff>
          <xdr:row>51</xdr:row>
          <xdr:rowOff>171450</xdr:rowOff>
        </xdr:to>
        <xdr:sp macro="" textlink="">
          <xdr:nvSpPr>
            <xdr:cNvPr id="31797" name="Check Box 53" hidden="1">
              <a:extLst>
                <a:ext uri="{63B3BB69-23CF-44E3-9099-C40C66FF867C}">
                  <a14:compatExt spid="_x0000_s31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28575</xdr:rowOff>
        </xdr:from>
        <xdr:to>
          <xdr:col>1</xdr:col>
          <xdr:colOff>304800</xdr:colOff>
          <xdr:row>52</xdr:row>
          <xdr:rowOff>171450</xdr:rowOff>
        </xdr:to>
        <xdr:sp macro="" textlink="">
          <xdr:nvSpPr>
            <xdr:cNvPr id="31798" name="Check Box 54" hidden="1">
              <a:extLst>
                <a:ext uri="{63B3BB69-23CF-44E3-9099-C40C66FF867C}">
                  <a14:compatExt spid="_x0000_s31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28575</xdr:rowOff>
        </xdr:from>
        <xdr:to>
          <xdr:col>1</xdr:col>
          <xdr:colOff>304800</xdr:colOff>
          <xdr:row>53</xdr:row>
          <xdr:rowOff>171450</xdr:rowOff>
        </xdr:to>
        <xdr:sp macro="" textlink="">
          <xdr:nvSpPr>
            <xdr:cNvPr id="31799" name="Check Box 55" hidden="1">
              <a:extLst>
                <a:ext uri="{63B3BB69-23CF-44E3-9099-C40C66FF867C}">
                  <a14:compatExt spid="_x0000_s31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28575</xdr:rowOff>
        </xdr:from>
        <xdr:to>
          <xdr:col>1</xdr:col>
          <xdr:colOff>304800</xdr:colOff>
          <xdr:row>43</xdr:row>
          <xdr:rowOff>171450</xdr:rowOff>
        </xdr:to>
        <xdr:sp macro="" textlink="">
          <xdr:nvSpPr>
            <xdr:cNvPr id="31800" name="Check Box 56" hidden="1">
              <a:extLst>
                <a:ext uri="{63B3BB69-23CF-44E3-9099-C40C66FF867C}">
                  <a14:compatExt spid="_x0000_s31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28575</xdr:rowOff>
        </xdr:from>
        <xdr:to>
          <xdr:col>1</xdr:col>
          <xdr:colOff>304800</xdr:colOff>
          <xdr:row>44</xdr:row>
          <xdr:rowOff>171450</xdr:rowOff>
        </xdr:to>
        <xdr:sp macro="" textlink="">
          <xdr:nvSpPr>
            <xdr:cNvPr id="31801" name="Check Box 57" hidden="1">
              <a:extLst>
                <a:ext uri="{63B3BB69-23CF-44E3-9099-C40C66FF867C}">
                  <a14:compatExt spid="_x0000_s31801"/>
                </a:ext>
              </a:extLst>
            </xdr:cNvPr>
            <xdr:cNvSpPr/>
          </xdr:nvSpPr>
          <xdr:spPr>
            <a:xfrm>
              <a:off x="0" y="0"/>
              <a:ext cx="0" cy="0"/>
            </a:xfrm>
            <a:prstGeom prst="rect">
              <a:avLst/>
            </a:prstGeom>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55</xdr:row>
          <xdr:rowOff>19050</xdr:rowOff>
        </xdr:from>
        <xdr:to>
          <xdr:col>1</xdr:col>
          <xdr:colOff>200025</xdr:colOff>
          <xdr:row>56</xdr:row>
          <xdr:rowOff>9525</xdr:rowOff>
        </xdr:to>
        <xdr:sp macro="" textlink="">
          <xdr:nvSpPr>
            <xdr:cNvPr id="472065" name="Check Box 1" hidden="1">
              <a:extLst>
                <a:ext uri="{63B3BB69-23CF-44E3-9099-C40C66FF867C}">
                  <a14:compatExt spid="_x0000_s47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19050</xdr:rowOff>
        </xdr:from>
        <xdr:to>
          <xdr:col>1</xdr:col>
          <xdr:colOff>180975</xdr:colOff>
          <xdr:row>57</xdr:row>
          <xdr:rowOff>9525</xdr:rowOff>
        </xdr:to>
        <xdr:sp macro="" textlink="">
          <xdr:nvSpPr>
            <xdr:cNvPr id="472074" name="Check Box 10" hidden="1">
              <a:extLst>
                <a:ext uri="{63B3BB69-23CF-44E3-9099-C40C66FF867C}">
                  <a14:compatExt spid="_x0000_s47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38100</xdr:rowOff>
        </xdr:from>
        <xdr:to>
          <xdr:col>1</xdr:col>
          <xdr:colOff>228600</xdr:colOff>
          <xdr:row>58</xdr:row>
          <xdr:rowOff>9525</xdr:rowOff>
        </xdr:to>
        <xdr:sp macro="" textlink="">
          <xdr:nvSpPr>
            <xdr:cNvPr id="472075" name="Check Box 11" hidden="1">
              <a:extLst>
                <a:ext uri="{63B3BB69-23CF-44E3-9099-C40C66FF867C}">
                  <a14:compatExt spid="_x0000_s47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0</xdr:row>
          <xdr:rowOff>76200</xdr:rowOff>
        </xdr:from>
        <xdr:to>
          <xdr:col>3</xdr:col>
          <xdr:colOff>304800</xdr:colOff>
          <xdr:row>1</xdr:row>
          <xdr:rowOff>0</xdr:rowOff>
        </xdr:to>
        <xdr:sp macro="" textlink="">
          <xdr:nvSpPr>
            <xdr:cNvPr id="472077" name="CommandButton1" hidden="1">
              <a:extLst>
                <a:ext uri="{63B3BB69-23CF-44E3-9099-C40C66FF867C}">
                  <a14:compatExt spid="_x0000_s47207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38100</xdr:rowOff>
        </xdr:from>
        <xdr:to>
          <xdr:col>3</xdr:col>
          <xdr:colOff>304800</xdr:colOff>
          <xdr:row>1</xdr:row>
          <xdr:rowOff>257175</xdr:rowOff>
        </xdr:to>
        <xdr:sp macro="" textlink="">
          <xdr:nvSpPr>
            <xdr:cNvPr id="472078" name="CommandButton2" hidden="1">
              <a:extLst>
                <a:ext uri="{63B3BB69-23CF-44E3-9099-C40C66FF867C}">
                  <a14:compatExt spid="_x0000_s47207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295275</xdr:rowOff>
        </xdr:from>
        <xdr:to>
          <xdr:col>3</xdr:col>
          <xdr:colOff>304800</xdr:colOff>
          <xdr:row>1</xdr:row>
          <xdr:rowOff>514350</xdr:rowOff>
        </xdr:to>
        <xdr:sp macro="" textlink="">
          <xdr:nvSpPr>
            <xdr:cNvPr id="472079" name="CommandButton3" hidden="1">
              <a:extLst>
                <a:ext uri="{63B3BB69-23CF-44E3-9099-C40C66FF867C}">
                  <a14:compatExt spid="_x0000_s47207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542925</xdr:rowOff>
        </xdr:from>
        <xdr:to>
          <xdr:col>3</xdr:col>
          <xdr:colOff>304800</xdr:colOff>
          <xdr:row>1</xdr:row>
          <xdr:rowOff>762000</xdr:rowOff>
        </xdr:to>
        <xdr:sp macro="" textlink="">
          <xdr:nvSpPr>
            <xdr:cNvPr id="472080" name="CommandButton4" hidden="1">
              <a:extLst>
                <a:ext uri="{63B3BB69-23CF-44E3-9099-C40C66FF867C}">
                  <a14:compatExt spid="_x0000_s47208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800100</xdr:rowOff>
        </xdr:from>
        <xdr:to>
          <xdr:col>3</xdr:col>
          <xdr:colOff>304800</xdr:colOff>
          <xdr:row>1</xdr:row>
          <xdr:rowOff>1019175</xdr:rowOff>
        </xdr:to>
        <xdr:sp macro="" textlink="">
          <xdr:nvSpPr>
            <xdr:cNvPr id="472081" name="CommandButton5" hidden="1">
              <a:extLst>
                <a:ext uri="{63B3BB69-23CF-44E3-9099-C40C66FF867C}">
                  <a14:compatExt spid="_x0000_s472081"/>
                </a:ext>
              </a:extLst>
            </xdr:cNvPr>
            <xdr:cNvSpPr/>
          </xdr:nvSpPr>
          <xdr:spPr>
            <a:xfrm>
              <a:off x="0" y="0"/>
              <a:ext cx="0" cy="0"/>
            </a:xfrm>
            <a:prstGeom prst="rect">
              <a:avLst/>
            </a:prstGeom>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971550</xdr:colOff>
          <xdr:row>48</xdr:row>
          <xdr:rowOff>76200</xdr:rowOff>
        </xdr:to>
        <xdr:sp macro="" textlink="">
          <xdr:nvSpPr>
            <xdr:cNvPr id="53259" name="Group Box 11" hidden="1">
              <a:extLst>
                <a:ext uri="{63B3BB69-23CF-44E3-9099-C40C66FF867C}">
                  <a14:compatExt spid="_x0000_s5325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866775</xdr:colOff>
          <xdr:row>56</xdr:row>
          <xdr:rowOff>161925</xdr:rowOff>
        </xdr:to>
        <xdr:sp macro="" textlink="">
          <xdr:nvSpPr>
            <xdr:cNvPr id="53260" name="Group Box 12" hidden="1">
              <a:extLst>
                <a:ext uri="{63B3BB69-23CF-44E3-9099-C40C66FF867C}">
                  <a14:compatExt spid="_x0000_s5326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1181100</xdr:colOff>
          <xdr:row>0</xdr:row>
          <xdr:rowOff>66675</xdr:rowOff>
        </xdr:from>
        <xdr:to>
          <xdr:col>2</xdr:col>
          <xdr:colOff>2981325</xdr:colOff>
          <xdr:row>0</xdr:row>
          <xdr:rowOff>285750</xdr:rowOff>
        </xdr:to>
        <xdr:sp macro="" textlink="">
          <xdr:nvSpPr>
            <xdr:cNvPr id="53266" name="CommandButton1" hidden="1">
              <a:extLst>
                <a:ext uri="{63B3BB69-23CF-44E3-9099-C40C66FF867C}">
                  <a14:compatExt spid="_x0000_s5326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1181100</xdr:colOff>
          <xdr:row>1</xdr:row>
          <xdr:rowOff>28575</xdr:rowOff>
        </xdr:from>
        <xdr:to>
          <xdr:col>2</xdr:col>
          <xdr:colOff>2981325</xdr:colOff>
          <xdr:row>1</xdr:row>
          <xdr:rowOff>247650</xdr:rowOff>
        </xdr:to>
        <xdr:sp macro="" textlink="">
          <xdr:nvSpPr>
            <xdr:cNvPr id="53267" name="CommandButton2" hidden="1">
              <a:extLst>
                <a:ext uri="{63B3BB69-23CF-44E3-9099-C40C66FF867C}">
                  <a14:compatExt spid="_x0000_s5326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1181100</xdr:colOff>
          <xdr:row>1</xdr:row>
          <xdr:rowOff>285750</xdr:rowOff>
        </xdr:from>
        <xdr:to>
          <xdr:col>2</xdr:col>
          <xdr:colOff>2981325</xdr:colOff>
          <xdr:row>1</xdr:row>
          <xdr:rowOff>504825</xdr:rowOff>
        </xdr:to>
        <xdr:sp macro="" textlink="">
          <xdr:nvSpPr>
            <xdr:cNvPr id="53268" name="CommandButton3" hidden="1">
              <a:extLst>
                <a:ext uri="{63B3BB69-23CF-44E3-9099-C40C66FF867C}">
                  <a14:compatExt spid="_x0000_s5326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28575</xdr:rowOff>
        </xdr:from>
        <xdr:to>
          <xdr:col>1</xdr:col>
          <xdr:colOff>266700</xdr:colOff>
          <xdr:row>16</xdr:row>
          <xdr:rowOff>171450</xdr:rowOff>
        </xdr:to>
        <xdr:sp macro="" textlink="">
          <xdr:nvSpPr>
            <xdr:cNvPr id="53269" name="Check Box 21" hidden="1">
              <a:extLst>
                <a:ext uri="{63B3BB69-23CF-44E3-9099-C40C66FF867C}">
                  <a14:compatExt spid="_x0000_s53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28575</xdr:rowOff>
        </xdr:from>
        <xdr:to>
          <xdr:col>1</xdr:col>
          <xdr:colOff>266700</xdr:colOff>
          <xdr:row>17</xdr:row>
          <xdr:rowOff>171450</xdr:rowOff>
        </xdr:to>
        <xdr:sp macro="" textlink="">
          <xdr:nvSpPr>
            <xdr:cNvPr id="53270" name="Check Box 22" hidden="1">
              <a:extLst>
                <a:ext uri="{63B3BB69-23CF-44E3-9099-C40C66FF867C}">
                  <a14:compatExt spid="_x0000_s53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28575</xdr:rowOff>
        </xdr:from>
        <xdr:to>
          <xdr:col>1</xdr:col>
          <xdr:colOff>266700</xdr:colOff>
          <xdr:row>18</xdr:row>
          <xdr:rowOff>171450</xdr:rowOff>
        </xdr:to>
        <xdr:sp macro="" textlink="">
          <xdr:nvSpPr>
            <xdr:cNvPr id="53271" name="Check Box 23" hidden="1">
              <a:extLst>
                <a:ext uri="{63B3BB69-23CF-44E3-9099-C40C66FF867C}">
                  <a14:compatExt spid="_x0000_s53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1</xdr:col>
          <xdr:colOff>266700</xdr:colOff>
          <xdr:row>19</xdr:row>
          <xdr:rowOff>171450</xdr:rowOff>
        </xdr:to>
        <xdr:sp macro="" textlink="">
          <xdr:nvSpPr>
            <xdr:cNvPr id="53272" name="Check Box 24" hidden="1">
              <a:extLst>
                <a:ext uri="{63B3BB69-23CF-44E3-9099-C40C66FF867C}">
                  <a14:compatExt spid="_x0000_s53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28575</xdr:rowOff>
        </xdr:from>
        <xdr:to>
          <xdr:col>1</xdr:col>
          <xdr:colOff>266700</xdr:colOff>
          <xdr:row>20</xdr:row>
          <xdr:rowOff>171450</xdr:rowOff>
        </xdr:to>
        <xdr:sp macro="" textlink="">
          <xdr:nvSpPr>
            <xdr:cNvPr id="53273" name="Check Box 25" hidden="1">
              <a:extLst>
                <a:ext uri="{63B3BB69-23CF-44E3-9099-C40C66FF867C}">
                  <a14:compatExt spid="_x0000_s53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28575</xdr:rowOff>
        </xdr:from>
        <xdr:to>
          <xdr:col>1</xdr:col>
          <xdr:colOff>266700</xdr:colOff>
          <xdr:row>21</xdr:row>
          <xdr:rowOff>171450</xdr:rowOff>
        </xdr:to>
        <xdr:sp macro="" textlink="">
          <xdr:nvSpPr>
            <xdr:cNvPr id="53274" name="Check Box 26" hidden="1">
              <a:extLst>
                <a:ext uri="{63B3BB69-23CF-44E3-9099-C40C66FF867C}">
                  <a14:compatExt spid="_x0000_s53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xdr:rowOff>
        </xdr:from>
        <xdr:to>
          <xdr:col>1</xdr:col>
          <xdr:colOff>266700</xdr:colOff>
          <xdr:row>22</xdr:row>
          <xdr:rowOff>171450</xdr:rowOff>
        </xdr:to>
        <xdr:sp macro="" textlink="">
          <xdr:nvSpPr>
            <xdr:cNvPr id="53275" name="Check Box 27" hidden="1">
              <a:extLst>
                <a:ext uri="{63B3BB69-23CF-44E3-9099-C40C66FF867C}">
                  <a14:compatExt spid="_x0000_s53275"/>
                </a:ext>
              </a:extLst>
            </xdr:cNvPr>
            <xdr:cNvSpPr/>
          </xdr:nvSpPr>
          <xdr:spPr>
            <a:xfrm>
              <a:off x="0" y="0"/>
              <a:ext cx="0" cy="0"/>
            </a:xfrm>
            <a:prstGeom prst="rect">
              <a:avLst/>
            </a:prstGeom>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134</xdr:row>
          <xdr:rowOff>57150</xdr:rowOff>
        </xdr:from>
        <xdr:to>
          <xdr:col>0</xdr:col>
          <xdr:colOff>962025</xdr:colOff>
          <xdr:row>137</xdr:row>
          <xdr:rowOff>180975</xdr:rowOff>
        </xdr:to>
        <xdr:sp macro="" textlink="">
          <xdr:nvSpPr>
            <xdr:cNvPr id="39963" name="Group Box 27" hidden="1">
              <a:extLst>
                <a:ext uri="{63B3BB69-23CF-44E3-9099-C40C66FF867C}">
                  <a14:compatExt spid="_x0000_s3996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137</xdr:row>
          <xdr:rowOff>38100</xdr:rowOff>
        </xdr:from>
        <xdr:to>
          <xdr:col>2</xdr:col>
          <xdr:colOff>657225</xdr:colOff>
          <xdr:row>147</xdr:row>
          <xdr:rowOff>161925</xdr:rowOff>
        </xdr:to>
        <xdr:sp macro="" textlink="">
          <xdr:nvSpPr>
            <xdr:cNvPr id="39964" name="Group Box 28" hidden="1">
              <a:extLst>
                <a:ext uri="{63B3BB69-23CF-44E3-9099-C40C66FF867C}">
                  <a14:compatExt spid="_x0000_s3996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134</xdr:row>
          <xdr:rowOff>76200</xdr:rowOff>
        </xdr:from>
        <xdr:to>
          <xdr:col>1</xdr:col>
          <xdr:colOff>219075</xdr:colOff>
          <xdr:row>134</xdr:row>
          <xdr:rowOff>342900</xdr:rowOff>
        </xdr:to>
        <xdr:sp macro="" textlink="">
          <xdr:nvSpPr>
            <xdr:cNvPr id="40007" name="Check Box 71" hidden="1">
              <a:extLst>
                <a:ext uri="{63B3BB69-23CF-44E3-9099-C40C66FF867C}">
                  <a14:compatExt spid="_x0000_s400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647700</xdr:colOff>
          <xdr:row>0</xdr:row>
          <xdr:rowOff>76200</xdr:rowOff>
        </xdr:from>
        <xdr:to>
          <xdr:col>5</xdr:col>
          <xdr:colOff>771525</xdr:colOff>
          <xdr:row>1</xdr:row>
          <xdr:rowOff>0</xdr:rowOff>
        </xdr:to>
        <xdr:sp macro="" textlink="">
          <xdr:nvSpPr>
            <xdr:cNvPr id="40025" name="CommandButton1" hidden="1">
              <a:extLst>
                <a:ext uri="{63B3BB69-23CF-44E3-9099-C40C66FF867C}">
                  <a14:compatExt spid="_x0000_s4002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647700</xdr:colOff>
          <xdr:row>1</xdr:row>
          <xdr:rowOff>57150</xdr:rowOff>
        </xdr:from>
        <xdr:to>
          <xdr:col>5</xdr:col>
          <xdr:colOff>771525</xdr:colOff>
          <xdr:row>1</xdr:row>
          <xdr:rowOff>276225</xdr:rowOff>
        </xdr:to>
        <xdr:sp macro="" textlink="">
          <xdr:nvSpPr>
            <xdr:cNvPr id="40026" name="CommandButton2" hidden="1">
              <a:extLst>
                <a:ext uri="{63B3BB69-23CF-44E3-9099-C40C66FF867C}">
                  <a14:compatExt spid="_x0000_s4002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647700</xdr:colOff>
          <xdr:row>1</xdr:row>
          <xdr:rowOff>323850</xdr:rowOff>
        </xdr:from>
        <xdr:to>
          <xdr:col>5</xdr:col>
          <xdr:colOff>771525</xdr:colOff>
          <xdr:row>1</xdr:row>
          <xdr:rowOff>542925</xdr:rowOff>
        </xdr:to>
        <xdr:sp macro="" textlink="">
          <xdr:nvSpPr>
            <xdr:cNvPr id="40027" name="CommandButton3" hidden="1">
              <a:extLst>
                <a:ext uri="{63B3BB69-23CF-44E3-9099-C40C66FF867C}">
                  <a14:compatExt spid="_x0000_s4002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135</xdr:row>
          <xdr:rowOff>76200</xdr:rowOff>
        </xdr:from>
        <xdr:to>
          <xdr:col>1</xdr:col>
          <xdr:colOff>219075</xdr:colOff>
          <xdr:row>135</xdr:row>
          <xdr:rowOff>342900</xdr:rowOff>
        </xdr:to>
        <xdr:sp macro="" textlink="">
          <xdr:nvSpPr>
            <xdr:cNvPr id="40035" name="Check Box 99" hidden="1">
              <a:extLst>
                <a:ext uri="{63B3BB69-23CF-44E3-9099-C40C66FF867C}">
                  <a14:compatExt spid="_x0000_s40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137</xdr:row>
          <xdr:rowOff>76200</xdr:rowOff>
        </xdr:from>
        <xdr:to>
          <xdr:col>1</xdr:col>
          <xdr:colOff>219075</xdr:colOff>
          <xdr:row>138</xdr:row>
          <xdr:rowOff>0</xdr:rowOff>
        </xdr:to>
        <xdr:sp macro="" textlink="">
          <xdr:nvSpPr>
            <xdr:cNvPr id="40036" name="Check Box 100" hidden="1">
              <a:extLst>
                <a:ext uri="{63B3BB69-23CF-44E3-9099-C40C66FF867C}">
                  <a14:compatExt spid="_x0000_s40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19050</xdr:rowOff>
        </xdr:from>
        <xdr:to>
          <xdr:col>1</xdr:col>
          <xdr:colOff>200025</xdr:colOff>
          <xdr:row>139</xdr:row>
          <xdr:rowOff>0</xdr:rowOff>
        </xdr:to>
        <xdr:sp macro="" textlink="">
          <xdr:nvSpPr>
            <xdr:cNvPr id="40037" name="Check Box 101" hidden="1">
              <a:extLst>
                <a:ext uri="{63B3BB69-23CF-44E3-9099-C40C66FF867C}">
                  <a14:compatExt spid="_x0000_s40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139</xdr:row>
          <xdr:rowOff>76200</xdr:rowOff>
        </xdr:from>
        <xdr:to>
          <xdr:col>1</xdr:col>
          <xdr:colOff>219075</xdr:colOff>
          <xdr:row>139</xdr:row>
          <xdr:rowOff>342900</xdr:rowOff>
        </xdr:to>
        <xdr:sp macro="" textlink="">
          <xdr:nvSpPr>
            <xdr:cNvPr id="40038" name="Check Box 102" hidden="1">
              <a:extLst>
                <a:ext uri="{63B3BB69-23CF-44E3-9099-C40C66FF867C}">
                  <a14:compatExt spid="_x0000_s40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9525</xdr:rowOff>
        </xdr:from>
        <xdr:to>
          <xdr:col>1</xdr:col>
          <xdr:colOff>238125</xdr:colOff>
          <xdr:row>141</xdr:row>
          <xdr:rowOff>9525</xdr:rowOff>
        </xdr:to>
        <xdr:sp macro="" textlink="">
          <xdr:nvSpPr>
            <xdr:cNvPr id="40039" name="Check Box 103" hidden="1">
              <a:extLst>
                <a:ext uri="{63B3BB69-23CF-44E3-9099-C40C66FF867C}">
                  <a14:compatExt spid="_x0000_s40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141</xdr:row>
          <xdr:rowOff>76200</xdr:rowOff>
        </xdr:from>
        <xdr:to>
          <xdr:col>1</xdr:col>
          <xdr:colOff>219075</xdr:colOff>
          <xdr:row>141</xdr:row>
          <xdr:rowOff>342900</xdr:rowOff>
        </xdr:to>
        <xdr:sp macro="" textlink="">
          <xdr:nvSpPr>
            <xdr:cNvPr id="40040" name="Check Box 104" hidden="1">
              <a:extLst>
                <a:ext uri="{63B3BB69-23CF-44E3-9099-C40C66FF867C}">
                  <a14:compatExt spid="_x0000_s40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142</xdr:row>
          <xdr:rowOff>76200</xdr:rowOff>
        </xdr:from>
        <xdr:to>
          <xdr:col>1</xdr:col>
          <xdr:colOff>219075</xdr:colOff>
          <xdr:row>142</xdr:row>
          <xdr:rowOff>342900</xdr:rowOff>
        </xdr:to>
        <xdr:sp macro="" textlink="">
          <xdr:nvSpPr>
            <xdr:cNvPr id="40041" name="Check Box 105" hidden="1">
              <a:extLst>
                <a:ext uri="{63B3BB69-23CF-44E3-9099-C40C66FF867C}">
                  <a14:compatExt spid="_x0000_s40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155</xdr:row>
          <xdr:rowOff>9525</xdr:rowOff>
        </xdr:from>
        <xdr:to>
          <xdr:col>1</xdr:col>
          <xdr:colOff>190500</xdr:colOff>
          <xdr:row>155</xdr:row>
          <xdr:rowOff>180975</xdr:rowOff>
        </xdr:to>
        <xdr:sp macro="" textlink="">
          <xdr:nvSpPr>
            <xdr:cNvPr id="40054" name="Check Box 118" hidden="1">
              <a:extLst>
                <a:ext uri="{63B3BB69-23CF-44E3-9099-C40C66FF867C}">
                  <a14:compatExt spid="_x0000_s40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156</xdr:row>
          <xdr:rowOff>9525</xdr:rowOff>
        </xdr:from>
        <xdr:to>
          <xdr:col>1</xdr:col>
          <xdr:colOff>190500</xdr:colOff>
          <xdr:row>156</xdr:row>
          <xdr:rowOff>180975</xdr:rowOff>
        </xdr:to>
        <xdr:sp macro="" textlink="">
          <xdr:nvSpPr>
            <xdr:cNvPr id="40055" name="Check Box 119" hidden="1">
              <a:extLst>
                <a:ext uri="{63B3BB69-23CF-44E3-9099-C40C66FF867C}">
                  <a14:compatExt spid="_x0000_s40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157</xdr:row>
          <xdr:rowOff>9525</xdr:rowOff>
        </xdr:from>
        <xdr:to>
          <xdr:col>1</xdr:col>
          <xdr:colOff>190500</xdr:colOff>
          <xdr:row>157</xdr:row>
          <xdr:rowOff>180975</xdr:rowOff>
        </xdr:to>
        <xdr:sp macro="" textlink="">
          <xdr:nvSpPr>
            <xdr:cNvPr id="40056" name="Check Box 120" hidden="1">
              <a:extLst>
                <a:ext uri="{63B3BB69-23CF-44E3-9099-C40C66FF867C}">
                  <a14:compatExt spid="_x0000_s40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158</xdr:row>
          <xdr:rowOff>9525</xdr:rowOff>
        </xdr:from>
        <xdr:to>
          <xdr:col>1</xdr:col>
          <xdr:colOff>190500</xdr:colOff>
          <xdr:row>158</xdr:row>
          <xdr:rowOff>180975</xdr:rowOff>
        </xdr:to>
        <xdr:sp macro="" textlink="">
          <xdr:nvSpPr>
            <xdr:cNvPr id="40057" name="Check Box 121" hidden="1">
              <a:extLst>
                <a:ext uri="{63B3BB69-23CF-44E3-9099-C40C66FF867C}">
                  <a14:compatExt spid="_x0000_s40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159</xdr:row>
          <xdr:rowOff>9525</xdr:rowOff>
        </xdr:from>
        <xdr:to>
          <xdr:col>1</xdr:col>
          <xdr:colOff>190500</xdr:colOff>
          <xdr:row>159</xdr:row>
          <xdr:rowOff>180975</xdr:rowOff>
        </xdr:to>
        <xdr:sp macro="" textlink="">
          <xdr:nvSpPr>
            <xdr:cNvPr id="40058" name="Check Box 122" hidden="1">
              <a:extLst>
                <a:ext uri="{63B3BB69-23CF-44E3-9099-C40C66FF867C}">
                  <a14:compatExt spid="_x0000_s40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160</xdr:row>
          <xdr:rowOff>9525</xdr:rowOff>
        </xdr:from>
        <xdr:to>
          <xdr:col>1</xdr:col>
          <xdr:colOff>190500</xdr:colOff>
          <xdr:row>160</xdr:row>
          <xdr:rowOff>180975</xdr:rowOff>
        </xdr:to>
        <xdr:sp macro="" textlink="">
          <xdr:nvSpPr>
            <xdr:cNvPr id="40059" name="Check Box 123" hidden="1">
              <a:extLst>
                <a:ext uri="{63B3BB69-23CF-44E3-9099-C40C66FF867C}">
                  <a14:compatExt spid="_x0000_s40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161</xdr:row>
          <xdr:rowOff>9525</xdr:rowOff>
        </xdr:from>
        <xdr:to>
          <xdr:col>1</xdr:col>
          <xdr:colOff>190500</xdr:colOff>
          <xdr:row>161</xdr:row>
          <xdr:rowOff>180975</xdr:rowOff>
        </xdr:to>
        <xdr:sp macro="" textlink="">
          <xdr:nvSpPr>
            <xdr:cNvPr id="40060" name="Check Box 124" hidden="1">
              <a:extLst>
                <a:ext uri="{63B3BB69-23CF-44E3-9099-C40C66FF867C}">
                  <a14:compatExt spid="_x0000_s40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162</xdr:row>
          <xdr:rowOff>9525</xdr:rowOff>
        </xdr:from>
        <xdr:to>
          <xdr:col>1</xdr:col>
          <xdr:colOff>190500</xdr:colOff>
          <xdr:row>162</xdr:row>
          <xdr:rowOff>180975</xdr:rowOff>
        </xdr:to>
        <xdr:sp macro="" textlink="">
          <xdr:nvSpPr>
            <xdr:cNvPr id="40061" name="Check Box 125" hidden="1">
              <a:extLst>
                <a:ext uri="{63B3BB69-23CF-44E3-9099-C40C66FF867C}">
                  <a14:compatExt spid="_x0000_s40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163</xdr:row>
          <xdr:rowOff>9525</xdr:rowOff>
        </xdr:from>
        <xdr:to>
          <xdr:col>1</xdr:col>
          <xdr:colOff>190500</xdr:colOff>
          <xdr:row>163</xdr:row>
          <xdr:rowOff>180975</xdr:rowOff>
        </xdr:to>
        <xdr:sp macro="" textlink="">
          <xdr:nvSpPr>
            <xdr:cNvPr id="40062" name="Check Box 126" hidden="1">
              <a:extLst>
                <a:ext uri="{63B3BB69-23CF-44E3-9099-C40C66FF867C}">
                  <a14:compatExt spid="_x0000_s40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164</xdr:row>
          <xdr:rowOff>9525</xdr:rowOff>
        </xdr:from>
        <xdr:to>
          <xdr:col>1</xdr:col>
          <xdr:colOff>190500</xdr:colOff>
          <xdr:row>164</xdr:row>
          <xdr:rowOff>180975</xdr:rowOff>
        </xdr:to>
        <xdr:sp macro="" textlink="">
          <xdr:nvSpPr>
            <xdr:cNvPr id="40063" name="Check Box 127" hidden="1">
              <a:extLst>
                <a:ext uri="{63B3BB69-23CF-44E3-9099-C40C66FF867C}">
                  <a14:compatExt spid="_x0000_s40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166</xdr:row>
          <xdr:rowOff>9525</xdr:rowOff>
        </xdr:from>
        <xdr:to>
          <xdr:col>1</xdr:col>
          <xdr:colOff>190500</xdr:colOff>
          <xdr:row>166</xdr:row>
          <xdr:rowOff>180975</xdr:rowOff>
        </xdr:to>
        <xdr:sp macro="" textlink="">
          <xdr:nvSpPr>
            <xdr:cNvPr id="40064" name="Check Box 128" hidden="1">
              <a:extLst>
                <a:ext uri="{63B3BB69-23CF-44E3-9099-C40C66FF867C}">
                  <a14:compatExt spid="_x0000_s40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167</xdr:row>
          <xdr:rowOff>9525</xdr:rowOff>
        </xdr:from>
        <xdr:to>
          <xdr:col>1</xdr:col>
          <xdr:colOff>190500</xdr:colOff>
          <xdr:row>167</xdr:row>
          <xdr:rowOff>180975</xdr:rowOff>
        </xdr:to>
        <xdr:sp macro="" textlink="">
          <xdr:nvSpPr>
            <xdr:cNvPr id="40065" name="Check Box 129" hidden="1">
              <a:extLst>
                <a:ext uri="{63B3BB69-23CF-44E3-9099-C40C66FF867C}">
                  <a14:compatExt spid="_x0000_s40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28575</xdr:rowOff>
        </xdr:from>
        <xdr:to>
          <xdr:col>1</xdr:col>
          <xdr:colOff>304800</xdr:colOff>
          <xdr:row>42</xdr:row>
          <xdr:rowOff>171450</xdr:rowOff>
        </xdr:to>
        <xdr:sp macro="" textlink="">
          <xdr:nvSpPr>
            <xdr:cNvPr id="40066" name="Check Box 130" hidden="1">
              <a:extLst>
                <a:ext uri="{63B3BB69-23CF-44E3-9099-C40C66FF867C}">
                  <a14:compatExt spid="_x0000_s40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28575</xdr:rowOff>
        </xdr:from>
        <xdr:to>
          <xdr:col>1</xdr:col>
          <xdr:colOff>304800</xdr:colOff>
          <xdr:row>43</xdr:row>
          <xdr:rowOff>171450</xdr:rowOff>
        </xdr:to>
        <xdr:sp macro="" textlink="">
          <xdr:nvSpPr>
            <xdr:cNvPr id="40067" name="Check Box 131" hidden="1">
              <a:extLst>
                <a:ext uri="{63B3BB69-23CF-44E3-9099-C40C66FF867C}">
                  <a14:compatExt spid="_x0000_s40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28575</xdr:rowOff>
        </xdr:from>
        <xdr:to>
          <xdr:col>1</xdr:col>
          <xdr:colOff>304800</xdr:colOff>
          <xdr:row>44</xdr:row>
          <xdr:rowOff>171450</xdr:rowOff>
        </xdr:to>
        <xdr:sp macro="" textlink="">
          <xdr:nvSpPr>
            <xdr:cNvPr id="40068" name="Check Box 132" hidden="1">
              <a:extLst>
                <a:ext uri="{63B3BB69-23CF-44E3-9099-C40C66FF867C}">
                  <a14:compatExt spid="_x0000_s40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45</xdr:row>
          <xdr:rowOff>28575</xdr:rowOff>
        </xdr:from>
        <xdr:to>
          <xdr:col>1</xdr:col>
          <xdr:colOff>304800</xdr:colOff>
          <xdr:row>45</xdr:row>
          <xdr:rowOff>171450</xdr:rowOff>
        </xdr:to>
        <xdr:sp macro="" textlink="">
          <xdr:nvSpPr>
            <xdr:cNvPr id="40069" name="Check Box 133" hidden="1">
              <a:extLst>
                <a:ext uri="{63B3BB69-23CF-44E3-9099-C40C66FF867C}">
                  <a14:compatExt spid="_x0000_s40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46</xdr:row>
          <xdr:rowOff>28575</xdr:rowOff>
        </xdr:from>
        <xdr:to>
          <xdr:col>1</xdr:col>
          <xdr:colOff>304800</xdr:colOff>
          <xdr:row>46</xdr:row>
          <xdr:rowOff>171450</xdr:rowOff>
        </xdr:to>
        <xdr:sp macro="" textlink="">
          <xdr:nvSpPr>
            <xdr:cNvPr id="40070" name="Check Box 134" hidden="1">
              <a:extLst>
                <a:ext uri="{63B3BB69-23CF-44E3-9099-C40C66FF867C}">
                  <a14:compatExt spid="_x0000_s40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47</xdr:row>
          <xdr:rowOff>28575</xdr:rowOff>
        </xdr:from>
        <xdr:to>
          <xdr:col>1</xdr:col>
          <xdr:colOff>304800</xdr:colOff>
          <xdr:row>47</xdr:row>
          <xdr:rowOff>171450</xdr:rowOff>
        </xdr:to>
        <xdr:sp macro="" textlink="">
          <xdr:nvSpPr>
            <xdr:cNvPr id="40071" name="Check Box 135" hidden="1">
              <a:extLst>
                <a:ext uri="{63B3BB69-23CF-44E3-9099-C40C66FF867C}">
                  <a14:compatExt spid="_x0000_s40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28575</xdr:rowOff>
        </xdr:from>
        <xdr:to>
          <xdr:col>1</xdr:col>
          <xdr:colOff>304800</xdr:colOff>
          <xdr:row>48</xdr:row>
          <xdr:rowOff>171450</xdr:rowOff>
        </xdr:to>
        <xdr:sp macro="" textlink="">
          <xdr:nvSpPr>
            <xdr:cNvPr id="40072" name="Check Box 136" hidden="1">
              <a:extLst>
                <a:ext uri="{63B3BB69-23CF-44E3-9099-C40C66FF867C}">
                  <a14:compatExt spid="_x0000_s40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37</xdr:row>
          <xdr:rowOff>28575</xdr:rowOff>
        </xdr:from>
        <xdr:to>
          <xdr:col>1</xdr:col>
          <xdr:colOff>304800</xdr:colOff>
          <xdr:row>37</xdr:row>
          <xdr:rowOff>171450</xdr:rowOff>
        </xdr:to>
        <xdr:sp macro="" textlink="">
          <xdr:nvSpPr>
            <xdr:cNvPr id="40073" name="Check Box 137" hidden="1">
              <a:extLst>
                <a:ext uri="{63B3BB69-23CF-44E3-9099-C40C66FF867C}">
                  <a14:compatExt spid="_x0000_s40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28575</xdr:rowOff>
        </xdr:from>
        <xdr:to>
          <xdr:col>1</xdr:col>
          <xdr:colOff>304800</xdr:colOff>
          <xdr:row>38</xdr:row>
          <xdr:rowOff>171450</xdr:rowOff>
        </xdr:to>
        <xdr:sp macro="" textlink="">
          <xdr:nvSpPr>
            <xdr:cNvPr id="40074" name="Check Box 138" hidden="1">
              <a:extLst>
                <a:ext uri="{63B3BB69-23CF-44E3-9099-C40C66FF867C}">
                  <a14:compatExt spid="_x0000_s40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28575</xdr:rowOff>
        </xdr:from>
        <xdr:to>
          <xdr:col>1</xdr:col>
          <xdr:colOff>304800</xdr:colOff>
          <xdr:row>39</xdr:row>
          <xdr:rowOff>171450</xdr:rowOff>
        </xdr:to>
        <xdr:sp macro="" textlink="">
          <xdr:nvSpPr>
            <xdr:cNvPr id="40075" name="Check Box 139" hidden="1">
              <a:extLst>
                <a:ext uri="{63B3BB69-23CF-44E3-9099-C40C66FF867C}">
                  <a14:compatExt spid="_x0000_s40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28575</xdr:rowOff>
        </xdr:from>
        <xdr:to>
          <xdr:col>1</xdr:col>
          <xdr:colOff>304800</xdr:colOff>
          <xdr:row>52</xdr:row>
          <xdr:rowOff>171450</xdr:rowOff>
        </xdr:to>
        <xdr:sp macro="" textlink="">
          <xdr:nvSpPr>
            <xdr:cNvPr id="40076" name="Check Box 140" hidden="1">
              <a:extLst>
                <a:ext uri="{63B3BB69-23CF-44E3-9099-C40C66FF867C}">
                  <a14:compatExt spid="_x0000_s40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0077" name="Check Box 141" hidden="1">
              <a:extLst>
                <a:ext uri="{63B3BB69-23CF-44E3-9099-C40C66FF867C}">
                  <a14:compatExt spid="_x0000_s40077"/>
                </a:ext>
              </a:extLst>
            </xdr:cNvPr>
            <xdr:cNvSpPr/>
          </xdr:nvSpPr>
          <xdr:spPr>
            <a:xfrm>
              <a:off x="0" y="0"/>
              <a:ext cx="0" cy="0"/>
            </a:xfrm>
            <a:prstGeom prst="rect">
              <a:avLst/>
            </a:prstGeom>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157</xdr:row>
          <xdr:rowOff>19050</xdr:rowOff>
        </xdr:from>
        <xdr:to>
          <xdr:col>1</xdr:col>
          <xdr:colOff>228600</xdr:colOff>
          <xdr:row>158</xdr:row>
          <xdr:rowOff>0</xdr:rowOff>
        </xdr:to>
        <xdr:sp macro="" textlink="">
          <xdr:nvSpPr>
            <xdr:cNvPr id="40961" name="Check Box 1" hidden="1">
              <a:extLst>
                <a:ext uri="{63B3BB69-23CF-44E3-9099-C40C66FF867C}">
                  <a14:compatExt spid="_x0000_s40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19050</xdr:rowOff>
        </xdr:from>
        <xdr:to>
          <xdr:col>1</xdr:col>
          <xdr:colOff>228600</xdr:colOff>
          <xdr:row>163</xdr:row>
          <xdr:rowOff>0</xdr:rowOff>
        </xdr:to>
        <xdr:sp macro="" textlink="">
          <xdr:nvSpPr>
            <xdr:cNvPr id="40963" name="Check Box 3" hidden="1">
              <a:extLst>
                <a:ext uri="{63B3BB69-23CF-44E3-9099-C40C66FF867C}">
                  <a14:compatExt spid="_x0000_s40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145</xdr:row>
          <xdr:rowOff>0</xdr:rowOff>
        </xdr:from>
        <xdr:to>
          <xdr:col>0</xdr:col>
          <xdr:colOff>962025</xdr:colOff>
          <xdr:row>151</xdr:row>
          <xdr:rowOff>95250</xdr:rowOff>
        </xdr:to>
        <xdr:sp macro="" textlink="">
          <xdr:nvSpPr>
            <xdr:cNvPr id="40980" name="Group Box 20" hidden="1">
              <a:extLst>
                <a:ext uri="{63B3BB69-23CF-44E3-9099-C40C66FF867C}">
                  <a14:compatExt spid="_x0000_s4098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145</xdr:row>
          <xdr:rowOff>0</xdr:rowOff>
        </xdr:from>
        <xdr:to>
          <xdr:col>2</xdr:col>
          <xdr:colOff>647700</xdr:colOff>
          <xdr:row>159</xdr:row>
          <xdr:rowOff>0</xdr:rowOff>
        </xdr:to>
        <xdr:sp macro="" textlink="">
          <xdr:nvSpPr>
            <xdr:cNvPr id="40981" name="Group Box 21" hidden="1">
              <a:extLst>
                <a:ext uri="{63B3BB69-23CF-44E3-9099-C40C66FF867C}">
                  <a14:compatExt spid="_x0000_s4098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19050</xdr:rowOff>
        </xdr:from>
        <xdr:to>
          <xdr:col>1</xdr:col>
          <xdr:colOff>228600</xdr:colOff>
          <xdr:row>160</xdr:row>
          <xdr:rowOff>0</xdr:rowOff>
        </xdr:to>
        <xdr:sp macro="" textlink="">
          <xdr:nvSpPr>
            <xdr:cNvPr id="40996" name="Check Box 36" hidden="1">
              <a:extLst>
                <a:ext uri="{63B3BB69-23CF-44E3-9099-C40C66FF867C}">
                  <a14:compatExt spid="_x0000_s409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160</xdr:row>
          <xdr:rowOff>19050</xdr:rowOff>
        </xdr:from>
        <xdr:to>
          <xdr:col>1</xdr:col>
          <xdr:colOff>228600</xdr:colOff>
          <xdr:row>161</xdr:row>
          <xdr:rowOff>0</xdr:rowOff>
        </xdr:to>
        <xdr:sp macro="" textlink="">
          <xdr:nvSpPr>
            <xdr:cNvPr id="40998" name="Check Box 38" hidden="1">
              <a:extLst>
                <a:ext uri="{63B3BB69-23CF-44E3-9099-C40C66FF867C}">
                  <a14:compatExt spid="_x0000_s409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163</xdr:row>
          <xdr:rowOff>19050</xdr:rowOff>
        </xdr:from>
        <xdr:to>
          <xdr:col>1</xdr:col>
          <xdr:colOff>228600</xdr:colOff>
          <xdr:row>164</xdr:row>
          <xdr:rowOff>0</xdr:rowOff>
        </xdr:to>
        <xdr:sp macro="" textlink="">
          <xdr:nvSpPr>
            <xdr:cNvPr id="41004" name="Check Box 44" hidden="1">
              <a:extLst>
                <a:ext uri="{63B3BB69-23CF-44E3-9099-C40C66FF867C}">
                  <a14:compatExt spid="_x0000_s410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164</xdr:row>
          <xdr:rowOff>19050</xdr:rowOff>
        </xdr:from>
        <xdr:to>
          <xdr:col>1</xdr:col>
          <xdr:colOff>228600</xdr:colOff>
          <xdr:row>164</xdr:row>
          <xdr:rowOff>209550</xdr:rowOff>
        </xdr:to>
        <xdr:sp macro="" textlink="">
          <xdr:nvSpPr>
            <xdr:cNvPr id="41006" name="Check Box 46" hidden="1">
              <a:extLst>
                <a:ext uri="{63B3BB69-23CF-44E3-9099-C40C66FF867C}">
                  <a14:compatExt spid="_x0000_s410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165</xdr:row>
          <xdr:rowOff>19050</xdr:rowOff>
        </xdr:from>
        <xdr:to>
          <xdr:col>1</xdr:col>
          <xdr:colOff>228600</xdr:colOff>
          <xdr:row>166</xdr:row>
          <xdr:rowOff>95250</xdr:rowOff>
        </xdr:to>
        <xdr:sp macro="" textlink="">
          <xdr:nvSpPr>
            <xdr:cNvPr id="41009" name="Check Box 49" hidden="1">
              <a:extLst>
                <a:ext uri="{63B3BB69-23CF-44E3-9099-C40C66FF867C}">
                  <a14:compatExt spid="_x0000_s410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145</xdr:row>
          <xdr:rowOff>0</xdr:rowOff>
        </xdr:from>
        <xdr:to>
          <xdr:col>2</xdr:col>
          <xdr:colOff>647700</xdr:colOff>
          <xdr:row>153</xdr:row>
          <xdr:rowOff>114300</xdr:rowOff>
        </xdr:to>
        <xdr:sp macro="" textlink="">
          <xdr:nvSpPr>
            <xdr:cNvPr id="41051" name="Group Box 91" hidden="1">
              <a:extLst>
                <a:ext uri="{63B3BB69-23CF-44E3-9099-C40C66FF867C}">
                  <a14:compatExt spid="_x0000_s4105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166</xdr:row>
          <xdr:rowOff>19050</xdr:rowOff>
        </xdr:from>
        <xdr:to>
          <xdr:col>1</xdr:col>
          <xdr:colOff>304800</xdr:colOff>
          <xdr:row>167</xdr:row>
          <xdr:rowOff>0</xdr:rowOff>
        </xdr:to>
        <xdr:sp macro="" textlink="">
          <xdr:nvSpPr>
            <xdr:cNvPr id="41058" name="Check Box 98" hidden="1">
              <a:extLst>
                <a:ext uri="{63B3BB69-23CF-44E3-9099-C40C66FF867C}">
                  <a14:compatExt spid="_x0000_s4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167</xdr:row>
          <xdr:rowOff>19050</xdr:rowOff>
        </xdr:from>
        <xdr:to>
          <xdr:col>1</xdr:col>
          <xdr:colOff>304800</xdr:colOff>
          <xdr:row>168</xdr:row>
          <xdr:rowOff>9525</xdr:rowOff>
        </xdr:to>
        <xdr:sp macro="" textlink="">
          <xdr:nvSpPr>
            <xdr:cNvPr id="41059" name="Check Box 99" hidden="1">
              <a:extLst>
                <a:ext uri="{63B3BB69-23CF-44E3-9099-C40C66FF867C}">
                  <a14:compatExt spid="_x0000_s4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19050</xdr:rowOff>
        </xdr:from>
        <xdr:to>
          <xdr:col>1</xdr:col>
          <xdr:colOff>171450</xdr:colOff>
          <xdr:row>159</xdr:row>
          <xdr:rowOff>0</xdr:rowOff>
        </xdr:to>
        <xdr:sp macro="" textlink="">
          <xdr:nvSpPr>
            <xdr:cNvPr id="41064" name="Check Box 104" hidden="1">
              <a:extLst>
                <a:ext uri="{63B3BB69-23CF-44E3-9099-C40C66FF867C}">
                  <a14:compatExt spid="_x0000_s4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466725</xdr:colOff>
          <xdr:row>0</xdr:row>
          <xdr:rowOff>85725</xdr:rowOff>
        </xdr:from>
        <xdr:to>
          <xdr:col>5</xdr:col>
          <xdr:colOff>581025</xdr:colOff>
          <xdr:row>1</xdr:row>
          <xdr:rowOff>9525</xdr:rowOff>
        </xdr:to>
        <xdr:sp macro="" textlink="">
          <xdr:nvSpPr>
            <xdr:cNvPr id="41072" name="CommandButton1" hidden="1">
              <a:extLst>
                <a:ext uri="{63B3BB69-23CF-44E3-9099-C40C66FF867C}">
                  <a14:compatExt spid="_x0000_s4107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466725</xdr:colOff>
          <xdr:row>1</xdr:row>
          <xdr:rowOff>57150</xdr:rowOff>
        </xdr:from>
        <xdr:to>
          <xdr:col>5</xdr:col>
          <xdr:colOff>581025</xdr:colOff>
          <xdr:row>1</xdr:row>
          <xdr:rowOff>276225</xdr:rowOff>
        </xdr:to>
        <xdr:sp macro="" textlink="">
          <xdr:nvSpPr>
            <xdr:cNvPr id="41073" name="CommandButton2" hidden="1">
              <a:extLst>
                <a:ext uri="{63B3BB69-23CF-44E3-9099-C40C66FF867C}">
                  <a14:compatExt spid="_x0000_s4107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466725</xdr:colOff>
          <xdr:row>1</xdr:row>
          <xdr:rowOff>323850</xdr:rowOff>
        </xdr:from>
        <xdr:to>
          <xdr:col>5</xdr:col>
          <xdr:colOff>581025</xdr:colOff>
          <xdr:row>1</xdr:row>
          <xdr:rowOff>542925</xdr:rowOff>
        </xdr:to>
        <xdr:sp macro="" textlink="">
          <xdr:nvSpPr>
            <xdr:cNvPr id="41074" name="CommandButton3" hidden="1">
              <a:extLst>
                <a:ext uri="{63B3BB69-23CF-44E3-9099-C40C66FF867C}">
                  <a14:compatExt spid="_x0000_s4107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197</xdr:row>
          <xdr:rowOff>0</xdr:rowOff>
        </xdr:from>
        <xdr:to>
          <xdr:col>0</xdr:col>
          <xdr:colOff>962025</xdr:colOff>
          <xdr:row>202</xdr:row>
          <xdr:rowOff>66675</xdr:rowOff>
        </xdr:to>
        <xdr:sp macro="" textlink="">
          <xdr:nvSpPr>
            <xdr:cNvPr id="41080" name="Group Box 120" hidden="1">
              <a:extLst>
                <a:ext uri="{63B3BB69-23CF-44E3-9099-C40C66FF867C}">
                  <a14:compatExt spid="_x0000_s4108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161</xdr:row>
          <xdr:rowOff>28575</xdr:rowOff>
        </xdr:from>
        <xdr:to>
          <xdr:col>1</xdr:col>
          <xdr:colOff>219075</xdr:colOff>
          <xdr:row>161</xdr:row>
          <xdr:rowOff>228600</xdr:rowOff>
        </xdr:to>
        <xdr:sp macro="" textlink="">
          <xdr:nvSpPr>
            <xdr:cNvPr id="41091" name="Check Box 131" hidden="1">
              <a:extLst>
                <a:ext uri="{63B3BB69-23CF-44E3-9099-C40C66FF867C}">
                  <a14:compatExt spid="_x0000_s4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19050</xdr:rowOff>
        </xdr:from>
        <xdr:to>
          <xdr:col>1</xdr:col>
          <xdr:colOff>228600</xdr:colOff>
          <xdr:row>135</xdr:row>
          <xdr:rowOff>180975</xdr:rowOff>
        </xdr:to>
        <xdr:sp macro="" textlink="">
          <xdr:nvSpPr>
            <xdr:cNvPr id="41092" name="Check Box 132" hidden="1">
              <a:extLst>
                <a:ext uri="{63B3BB69-23CF-44E3-9099-C40C66FF867C}">
                  <a14:compatExt spid="_x0000_s4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136</xdr:row>
          <xdr:rowOff>19050</xdr:rowOff>
        </xdr:from>
        <xdr:to>
          <xdr:col>1</xdr:col>
          <xdr:colOff>228600</xdr:colOff>
          <xdr:row>136</xdr:row>
          <xdr:rowOff>180975</xdr:rowOff>
        </xdr:to>
        <xdr:sp macro="" textlink="">
          <xdr:nvSpPr>
            <xdr:cNvPr id="41093" name="Check Box 133" hidden="1">
              <a:extLst>
                <a:ext uri="{63B3BB69-23CF-44E3-9099-C40C66FF867C}">
                  <a14:compatExt spid="_x0000_s4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19050</xdr:rowOff>
        </xdr:from>
        <xdr:to>
          <xdr:col>1</xdr:col>
          <xdr:colOff>228600</xdr:colOff>
          <xdr:row>138</xdr:row>
          <xdr:rowOff>180975</xdr:rowOff>
        </xdr:to>
        <xdr:sp macro="" textlink="">
          <xdr:nvSpPr>
            <xdr:cNvPr id="41095" name="Check Box 135" hidden="1">
              <a:extLst>
                <a:ext uri="{63B3BB69-23CF-44E3-9099-C40C66FF867C}">
                  <a14:compatExt spid="_x0000_s4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19050</xdr:rowOff>
        </xdr:from>
        <xdr:to>
          <xdr:col>1</xdr:col>
          <xdr:colOff>228600</xdr:colOff>
          <xdr:row>139</xdr:row>
          <xdr:rowOff>180975</xdr:rowOff>
        </xdr:to>
        <xdr:sp macro="" textlink="">
          <xdr:nvSpPr>
            <xdr:cNvPr id="41096" name="Check Box 136" hidden="1">
              <a:extLst>
                <a:ext uri="{63B3BB69-23CF-44E3-9099-C40C66FF867C}">
                  <a14:compatExt spid="_x0000_s4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19050</xdr:rowOff>
        </xdr:from>
        <xdr:to>
          <xdr:col>1</xdr:col>
          <xdr:colOff>228600</xdr:colOff>
          <xdr:row>140</xdr:row>
          <xdr:rowOff>180975</xdr:rowOff>
        </xdr:to>
        <xdr:sp macro="" textlink="">
          <xdr:nvSpPr>
            <xdr:cNvPr id="41097" name="Check Box 137" hidden="1">
              <a:extLst>
                <a:ext uri="{63B3BB69-23CF-44E3-9099-C40C66FF867C}">
                  <a14:compatExt spid="_x0000_s4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19050</xdr:rowOff>
        </xdr:from>
        <xdr:to>
          <xdr:col>1</xdr:col>
          <xdr:colOff>228600</xdr:colOff>
          <xdr:row>141</xdr:row>
          <xdr:rowOff>180975</xdr:rowOff>
        </xdr:to>
        <xdr:sp macro="" textlink="">
          <xdr:nvSpPr>
            <xdr:cNvPr id="41098" name="Check Box 138" hidden="1">
              <a:extLst>
                <a:ext uri="{63B3BB69-23CF-44E3-9099-C40C66FF867C}">
                  <a14:compatExt spid="_x0000_s4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142</xdr:row>
          <xdr:rowOff>19050</xdr:rowOff>
        </xdr:from>
        <xdr:to>
          <xdr:col>1</xdr:col>
          <xdr:colOff>228600</xdr:colOff>
          <xdr:row>142</xdr:row>
          <xdr:rowOff>180975</xdr:rowOff>
        </xdr:to>
        <xdr:sp macro="" textlink="">
          <xdr:nvSpPr>
            <xdr:cNvPr id="41099" name="Check Box 139" hidden="1">
              <a:extLst>
                <a:ext uri="{63B3BB69-23CF-44E3-9099-C40C66FF867C}">
                  <a14:compatExt spid="_x0000_s4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19050</xdr:rowOff>
        </xdr:from>
        <xdr:to>
          <xdr:col>1</xdr:col>
          <xdr:colOff>228600</xdr:colOff>
          <xdr:row>143</xdr:row>
          <xdr:rowOff>180975</xdr:rowOff>
        </xdr:to>
        <xdr:sp macro="" textlink="">
          <xdr:nvSpPr>
            <xdr:cNvPr id="41100" name="Check Box 140" hidden="1">
              <a:extLst>
                <a:ext uri="{63B3BB69-23CF-44E3-9099-C40C66FF867C}">
                  <a14:compatExt spid="_x0000_s4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28575</xdr:rowOff>
        </xdr:from>
        <xdr:to>
          <xdr:col>1</xdr:col>
          <xdr:colOff>304800</xdr:colOff>
          <xdr:row>48</xdr:row>
          <xdr:rowOff>171450</xdr:rowOff>
        </xdr:to>
        <xdr:sp macro="" textlink="">
          <xdr:nvSpPr>
            <xdr:cNvPr id="41101" name="Check Box 141" hidden="1">
              <a:extLst>
                <a:ext uri="{63B3BB69-23CF-44E3-9099-C40C66FF867C}">
                  <a14:compatExt spid="_x0000_s4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49</xdr:row>
          <xdr:rowOff>28575</xdr:rowOff>
        </xdr:from>
        <xdr:to>
          <xdr:col>1</xdr:col>
          <xdr:colOff>304800</xdr:colOff>
          <xdr:row>49</xdr:row>
          <xdr:rowOff>171450</xdr:rowOff>
        </xdr:to>
        <xdr:sp macro="" textlink="">
          <xdr:nvSpPr>
            <xdr:cNvPr id="41102" name="Check Box 142" hidden="1">
              <a:extLst>
                <a:ext uri="{63B3BB69-23CF-44E3-9099-C40C66FF867C}">
                  <a14:compatExt spid="_x0000_s4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28575</xdr:rowOff>
        </xdr:from>
        <xdr:to>
          <xdr:col>1</xdr:col>
          <xdr:colOff>304800</xdr:colOff>
          <xdr:row>50</xdr:row>
          <xdr:rowOff>171450</xdr:rowOff>
        </xdr:to>
        <xdr:sp macro="" textlink="">
          <xdr:nvSpPr>
            <xdr:cNvPr id="41103" name="Check Box 143" hidden="1">
              <a:extLst>
                <a:ext uri="{63B3BB69-23CF-44E3-9099-C40C66FF867C}">
                  <a14:compatExt spid="_x0000_s41103"/>
                </a:ext>
              </a:extLst>
            </xdr:cNvPr>
            <xdr:cNvSpPr/>
          </xdr:nvSpPr>
          <xdr:spPr>
            <a:xfrm>
              <a:off x="0" y="0"/>
              <a:ext cx="0" cy="0"/>
            </a:xfrm>
            <a:prstGeom prst="rect">
              <a:avLst/>
            </a:prstGeom>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81</xdr:row>
          <xdr:rowOff>19050</xdr:rowOff>
        </xdr:from>
        <xdr:to>
          <xdr:col>1</xdr:col>
          <xdr:colOff>190500</xdr:colOff>
          <xdr:row>82</xdr:row>
          <xdr:rowOff>9525</xdr:rowOff>
        </xdr:to>
        <xdr:sp macro="" textlink="">
          <xdr:nvSpPr>
            <xdr:cNvPr id="45057" name="Check Box 1" hidden="1">
              <a:extLst>
                <a:ext uri="{63B3BB69-23CF-44E3-9099-C40C66FF867C}">
                  <a14:compatExt spid="_x0000_s45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75</xdr:row>
          <xdr:rowOff>0</xdr:rowOff>
        </xdr:from>
        <xdr:to>
          <xdr:col>0</xdr:col>
          <xdr:colOff>971550</xdr:colOff>
          <xdr:row>87</xdr:row>
          <xdr:rowOff>85725</xdr:rowOff>
        </xdr:to>
        <xdr:sp macro="" textlink="">
          <xdr:nvSpPr>
            <xdr:cNvPr id="45069" name="Group Box 13" hidden="1">
              <a:extLst>
                <a:ext uri="{63B3BB69-23CF-44E3-9099-C40C66FF867C}">
                  <a14:compatExt spid="_x0000_s4506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75</xdr:row>
          <xdr:rowOff>0</xdr:rowOff>
        </xdr:from>
        <xdr:to>
          <xdr:col>2</xdr:col>
          <xdr:colOff>647700</xdr:colOff>
          <xdr:row>90</xdr:row>
          <xdr:rowOff>381000</xdr:rowOff>
        </xdr:to>
        <xdr:sp macro="" textlink="">
          <xdr:nvSpPr>
            <xdr:cNvPr id="45070" name="Group Box 14" hidden="1">
              <a:extLst>
                <a:ext uri="{63B3BB69-23CF-44E3-9099-C40C66FF867C}">
                  <a14:compatExt spid="_x0000_s4507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83</xdr:row>
          <xdr:rowOff>19050</xdr:rowOff>
        </xdr:from>
        <xdr:to>
          <xdr:col>1</xdr:col>
          <xdr:colOff>180975</xdr:colOff>
          <xdr:row>84</xdr:row>
          <xdr:rowOff>9525</xdr:rowOff>
        </xdr:to>
        <xdr:sp macro="" textlink="">
          <xdr:nvSpPr>
            <xdr:cNvPr id="45082" name="Check Box 26" hidden="1">
              <a:extLst>
                <a:ext uri="{63B3BB69-23CF-44E3-9099-C40C66FF867C}">
                  <a14:compatExt spid="_x0000_s45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84</xdr:row>
          <xdr:rowOff>19050</xdr:rowOff>
        </xdr:from>
        <xdr:to>
          <xdr:col>1</xdr:col>
          <xdr:colOff>190500</xdr:colOff>
          <xdr:row>85</xdr:row>
          <xdr:rowOff>0</xdr:rowOff>
        </xdr:to>
        <xdr:sp macro="" textlink="">
          <xdr:nvSpPr>
            <xdr:cNvPr id="45083" name="Check Box 27" hidden="1">
              <a:extLst>
                <a:ext uri="{63B3BB69-23CF-44E3-9099-C40C66FF867C}">
                  <a14:compatExt spid="_x0000_s45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91</xdr:row>
          <xdr:rowOff>19050</xdr:rowOff>
        </xdr:from>
        <xdr:to>
          <xdr:col>1</xdr:col>
          <xdr:colOff>190500</xdr:colOff>
          <xdr:row>92</xdr:row>
          <xdr:rowOff>0</xdr:rowOff>
        </xdr:to>
        <xdr:sp macro="" textlink="">
          <xdr:nvSpPr>
            <xdr:cNvPr id="45084" name="Check Box 28" hidden="1">
              <a:extLst>
                <a:ext uri="{63B3BB69-23CF-44E3-9099-C40C66FF867C}">
                  <a14:compatExt spid="_x0000_s45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82</xdr:row>
          <xdr:rowOff>19050</xdr:rowOff>
        </xdr:from>
        <xdr:to>
          <xdr:col>1</xdr:col>
          <xdr:colOff>200025</xdr:colOff>
          <xdr:row>83</xdr:row>
          <xdr:rowOff>0</xdr:rowOff>
        </xdr:to>
        <xdr:sp macro="" textlink="">
          <xdr:nvSpPr>
            <xdr:cNvPr id="45090" name="Check Box 34" hidden="1">
              <a:extLst>
                <a:ext uri="{63B3BB69-23CF-44E3-9099-C40C66FF867C}">
                  <a14:compatExt spid="_x0000_s45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82</xdr:row>
          <xdr:rowOff>19050</xdr:rowOff>
        </xdr:from>
        <xdr:to>
          <xdr:col>1</xdr:col>
          <xdr:colOff>200025</xdr:colOff>
          <xdr:row>83</xdr:row>
          <xdr:rowOff>0</xdr:rowOff>
        </xdr:to>
        <xdr:sp macro="" textlink="">
          <xdr:nvSpPr>
            <xdr:cNvPr id="45091" name="Check Box 35" hidden="1">
              <a:extLst>
                <a:ext uri="{63B3BB69-23CF-44E3-9099-C40C66FF867C}">
                  <a14:compatExt spid="_x0000_s45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19050</xdr:rowOff>
        </xdr:from>
        <xdr:to>
          <xdr:col>1</xdr:col>
          <xdr:colOff>190500</xdr:colOff>
          <xdr:row>89</xdr:row>
          <xdr:rowOff>190500</xdr:rowOff>
        </xdr:to>
        <xdr:sp macro="" textlink="">
          <xdr:nvSpPr>
            <xdr:cNvPr id="45098" name="Check Box 42" hidden="1">
              <a:extLst>
                <a:ext uri="{63B3BB69-23CF-44E3-9099-C40C66FF867C}">
                  <a14:compatExt spid="_x0000_s45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19050</xdr:rowOff>
        </xdr:from>
        <xdr:to>
          <xdr:col>1</xdr:col>
          <xdr:colOff>190500</xdr:colOff>
          <xdr:row>90</xdr:row>
          <xdr:rowOff>190500</xdr:rowOff>
        </xdr:to>
        <xdr:sp macro="" textlink="">
          <xdr:nvSpPr>
            <xdr:cNvPr id="45099" name="Check Box 43" hidden="1">
              <a:extLst>
                <a:ext uri="{63B3BB69-23CF-44E3-9099-C40C66FF867C}">
                  <a14:compatExt spid="_x0000_s45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0</xdr:row>
          <xdr:rowOff>57150</xdr:rowOff>
        </xdr:from>
        <xdr:to>
          <xdr:col>2</xdr:col>
          <xdr:colOff>4210050</xdr:colOff>
          <xdr:row>0</xdr:row>
          <xdr:rowOff>276225</xdr:rowOff>
        </xdr:to>
        <xdr:sp macro="" textlink="">
          <xdr:nvSpPr>
            <xdr:cNvPr id="45107" name="CommandButton1" hidden="1">
              <a:extLst>
                <a:ext uri="{63B3BB69-23CF-44E3-9099-C40C66FF867C}">
                  <a14:compatExt spid="_x0000_s4510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1</xdr:row>
          <xdr:rowOff>38100</xdr:rowOff>
        </xdr:from>
        <xdr:to>
          <xdr:col>2</xdr:col>
          <xdr:colOff>4200525</xdr:colOff>
          <xdr:row>1</xdr:row>
          <xdr:rowOff>257175</xdr:rowOff>
        </xdr:to>
        <xdr:sp macro="" textlink="">
          <xdr:nvSpPr>
            <xdr:cNvPr id="45108" name="CommandButton2" hidden="1">
              <a:extLst>
                <a:ext uri="{63B3BB69-23CF-44E3-9099-C40C66FF867C}">
                  <a14:compatExt spid="_x0000_s4510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1</xdr:row>
          <xdr:rowOff>304800</xdr:rowOff>
        </xdr:from>
        <xdr:to>
          <xdr:col>2</xdr:col>
          <xdr:colOff>4200525</xdr:colOff>
          <xdr:row>1</xdr:row>
          <xdr:rowOff>523875</xdr:rowOff>
        </xdr:to>
        <xdr:sp macro="" textlink="">
          <xdr:nvSpPr>
            <xdr:cNvPr id="45109" name="CommandButton3" hidden="1">
              <a:extLst>
                <a:ext uri="{63B3BB69-23CF-44E3-9099-C40C66FF867C}">
                  <a14:compatExt spid="_x0000_s4510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19050</xdr:rowOff>
        </xdr:from>
        <xdr:to>
          <xdr:col>1</xdr:col>
          <xdr:colOff>190500</xdr:colOff>
          <xdr:row>90</xdr:row>
          <xdr:rowOff>190500</xdr:rowOff>
        </xdr:to>
        <xdr:sp macro="" textlink="">
          <xdr:nvSpPr>
            <xdr:cNvPr id="45111" name="Check Box 55" hidden="1">
              <a:extLst>
                <a:ext uri="{63B3BB69-23CF-44E3-9099-C40C66FF867C}">
                  <a14:compatExt spid="_x0000_s45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19050</xdr:rowOff>
        </xdr:from>
        <xdr:to>
          <xdr:col>1</xdr:col>
          <xdr:colOff>190500</xdr:colOff>
          <xdr:row>90</xdr:row>
          <xdr:rowOff>190500</xdr:rowOff>
        </xdr:to>
        <xdr:sp macro="" textlink="">
          <xdr:nvSpPr>
            <xdr:cNvPr id="45112" name="Check Box 56" hidden="1">
              <a:extLst>
                <a:ext uri="{63B3BB69-23CF-44E3-9099-C40C66FF867C}">
                  <a14:compatExt spid="_x0000_s45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19050</xdr:rowOff>
        </xdr:from>
        <xdr:to>
          <xdr:col>1</xdr:col>
          <xdr:colOff>190500</xdr:colOff>
          <xdr:row>87</xdr:row>
          <xdr:rowOff>0</xdr:rowOff>
        </xdr:to>
        <xdr:sp macro="" textlink="">
          <xdr:nvSpPr>
            <xdr:cNvPr id="45148" name="Check Box 92" hidden="1">
              <a:extLst>
                <a:ext uri="{63B3BB69-23CF-44E3-9099-C40C66FF867C}">
                  <a14:compatExt spid="_x0000_s4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87</xdr:row>
          <xdr:rowOff>19050</xdr:rowOff>
        </xdr:from>
        <xdr:to>
          <xdr:col>1</xdr:col>
          <xdr:colOff>190500</xdr:colOff>
          <xdr:row>87</xdr:row>
          <xdr:rowOff>190500</xdr:rowOff>
        </xdr:to>
        <xdr:sp macro="" textlink="">
          <xdr:nvSpPr>
            <xdr:cNvPr id="45149" name="Check Box 93" hidden="1">
              <a:extLst>
                <a:ext uri="{63B3BB69-23CF-44E3-9099-C40C66FF867C}">
                  <a14:compatExt spid="_x0000_s4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88</xdr:row>
          <xdr:rowOff>19050</xdr:rowOff>
        </xdr:from>
        <xdr:to>
          <xdr:col>1</xdr:col>
          <xdr:colOff>190500</xdr:colOff>
          <xdr:row>89</xdr:row>
          <xdr:rowOff>0</xdr:rowOff>
        </xdr:to>
        <xdr:sp macro="" textlink="">
          <xdr:nvSpPr>
            <xdr:cNvPr id="45150" name="Check Box 94" hidden="1">
              <a:extLst>
                <a:ext uri="{63B3BB69-23CF-44E3-9099-C40C66FF867C}">
                  <a14:compatExt spid="_x0000_s4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85</xdr:row>
          <xdr:rowOff>19050</xdr:rowOff>
        </xdr:from>
        <xdr:to>
          <xdr:col>1</xdr:col>
          <xdr:colOff>190500</xdr:colOff>
          <xdr:row>86</xdr:row>
          <xdr:rowOff>0</xdr:rowOff>
        </xdr:to>
        <xdr:sp macro="" textlink="">
          <xdr:nvSpPr>
            <xdr:cNvPr id="45160" name="Check Box 104" hidden="1">
              <a:extLst>
                <a:ext uri="{63B3BB69-23CF-44E3-9099-C40C66FF867C}">
                  <a14:compatExt spid="_x0000_s4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19050</xdr:rowOff>
        </xdr:from>
        <xdr:to>
          <xdr:col>1</xdr:col>
          <xdr:colOff>200025</xdr:colOff>
          <xdr:row>54</xdr:row>
          <xdr:rowOff>0</xdr:rowOff>
        </xdr:to>
        <xdr:sp macro="" textlink="">
          <xdr:nvSpPr>
            <xdr:cNvPr id="45162" name="Check Box 106" hidden="1">
              <a:extLst>
                <a:ext uri="{63B3BB69-23CF-44E3-9099-C40C66FF867C}">
                  <a14:compatExt spid="_x0000_s45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19050</xdr:rowOff>
        </xdr:from>
        <xdr:to>
          <xdr:col>1</xdr:col>
          <xdr:colOff>200025</xdr:colOff>
          <xdr:row>55</xdr:row>
          <xdr:rowOff>0</xdr:rowOff>
        </xdr:to>
        <xdr:sp macro="" textlink="">
          <xdr:nvSpPr>
            <xdr:cNvPr id="45165" name="Check Box 109" hidden="1">
              <a:extLst>
                <a:ext uri="{63B3BB69-23CF-44E3-9099-C40C66FF867C}">
                  <a14:compatExt spid="_x0000_s4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19050</xdr:rowOff>
        </xdr:from>
        <xdr:to>
          <xdr:col>1</xdr:col>
          <xdr:colOff>200025</xdr:colOff>
          <xdr:row>55</xdr:row>
          <xdr:rowOff>209550</xdr:rowOff>
        </xdr:to>
        <xdr:sp macro="" textlink="">
          <xdr:nvSpPr>
            <xdr:cNvPr id="45168" name="Check Box 112" hidden="1">
              <a:extLst>
                <a:ext uri="{63B3BB69-23CF-44E3-9099-C40C66FF867C}">
                  <a14:compatExt spid="_x0000_s4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xdr:rowOff>
        </xdr:from>
        <xdr:to>
          <xdr:col>1</xdr:col>
          <xdr:colOff>200025</xdr:colOff>
          <xdr:row>57</xdr:row>
          <xdr:rowOff>209550</xdr:rowOff>
        </xdr:to>
        <xdr:sp macro="" textlink="">
          <xdr:nvSpPr>
            <xdr:cNvPr id="45171" name="Check Box 115" hidden="1">
              <a:extLst>
                <a:ext uri="{63B3BB69-23CF-44E3-9099-C40C66FF867C}">
                  <a14:compatExt spid="_x0000_s4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58</xdr:row>
          <xdr:rowOff>19050</xdr:rowOff>
        </xdr:from>
        <xdr:to>
          <xdr:col>1</xdr:col>
          <xdr:colOff>200025</xdr:colOff>
          <xdr:row>59</xdr:row>
          <xdr:rowOff>0</xdr:rowOff>
        </xdr:to>
        <xdr:sp macro="" textlink="">
          <xdr:nvSpPr>
            <xdr:cNvPr id="45174" name="Check Box 118" hidden="1">
              <a:extLst>
                <a:ext uri="{63B3BB69-23CF-44E3-9099-C40C66FF867C}">
                  <a14:compatExt spid="_x0000_s4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67</xdr:row>
          <xdr:rowOff>28575</xdr:rowOff>
        </xdr:from>
        <xdr:to>
          <xdr:col>1</xdr:col>
          <xdr:colOff>304800</xdr:colOff>
          <xdr:row>67</xdr:row>
          <xdr:rowOff>171450</xdr:rowOff>
        </xdr:to>
        <xdr:sp macro="" textlink="">
          <xdr:nvSpPr>
            <xdr:cNvPr id="45175" name="Check Box 119" hidden="1">
              <a:extLst>
                <a:ext uri="{63B3BB69-23CF-44E3-9099-C40C66FF867C}">
                  <a14:compatExt spid="_x0000_s45175"/>
                </a:ext>
              </a:extLst>
            </xdr:cNvPr>
            <xdr:cNvSpPr/>
          </xdr:nvSpPr>
          <xdr:spPr>
            <a:xfrm>
              <a:off x="0" y="0"/>
              <a:ext cx="0" cy="0"/>
            </a:xfrm>
            <a:prstGeom prst="rect">
              <a:avLst/>
            </a:prstGeom>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1619250</xdr:colOff>
          <xdr:row>85</xdr:row>
          <xdr:rowOff>47625</xdr:rowOff>
        </xdr:from>
        <xdr:to>
          <xdr:col>1</xdr:col>
          <xdr:colOff>171450</xdr:colOff>
          <xdr:row>85</xdr:row>
          <xdr:rowOff>190500</xdr:rowOff>
        </xdr:to>
        <xdr:sp macro="" textlink="">
          <xdr:nvSpPr>
            <xdr:cNvPr id="41985" name="Check Box 1" hidden="1">
              <a:extLst>
                <a:ext uri="{63B3BB69-23CF-44E3-9099-C40C66FF867C}">
                  <a14:compatExt spid="_x0000_s41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78</xdr:row>
          <xdr:rowOff>0</xdr:rowOff>
        </xdr:from>
        <xdr:to>
          <xdr:col>0</xdr:col>
          <xdr:colOff>971550</xdr:colOff>
          <xdr:row>92</xdr:row>
          <xdr:rowOff>133350</xdr:rowOff>
        </xdr:to>
        <xdr:sp macro="" textlink="">
          <xdr:nvSpPr>
            <xdr:cNvPr id="42003" name="Group Box 19" hidden="1">
              <a:extLst>
                <a:ext uri="{63B3BB69-23CF-44E3-9099-C40C66FF867C}">
                  <a14:compatExt spid="_x0000_s4200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78</xdr:row>
          <xdr:rowOff>0</xdr:rowOff>
        </xdr:from>
        <xdr:to>
          <xdr:col>2</xdr:col>
          <xdr:colOff>647700</xdr:colOff>
          <xdr:row>102</xdr:row>
          <xdr:rowOff>57150</xdr:rowOff>
        </xdr:to>
        <xdr:sp macro="" textlink="">
          <xdr:nvSpPr>
            <xdr:cNvPr id="42004" name="Group Box 20" hidden="1">
              <a:extLst>
                <a:ext uri="{63B3BB69-23CF-44E3-9099-C40C66FF867C}">
                  <a14:compatExt spid="_x0000_s4200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28575</xdr:rowOff>
        </xdr:from>
        <xdr:to>
          <xdr:col>1</xdr:col>
          <xdr:colOff>190500</xdr:colOff>
          <xdr:row>86</xdr:row>
          <xdr:rowOff>180975</xdr:rowOff>
        </xdr:to>
        <xdr:sp macro="" textlink="">
          <xdr:nvSpPr>
            <xdr:cNvPr id="42018" name="Check Box 34" hidden="1">
              <a:extLst>
                <a:ext uri="{63B3BB69-23CF-44E3-9099-C40C66FF867C}">
                  <a14:compatExt spid="_x0000_s420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19050</xdr:rowOff>
        </xdr:from>
        <xdr:to>
          <xdr:col>1</xdr:col>
          <xdr:colOff>190500</xdr:colOff>
          <xdr:row>88</xdr:row>
          <xdr:rowOff>0</xdr:rowOff>
        </xdr:to>
        <xdr:sp macro="" textlink="">
          <xdr:nvSpPr>
            <xdr:cNvPr id="42020" name="Check Box 36" hidden="1">
              <a:extLst>
                <a:ext uri="{63B3BB69-23CF-44E3-9099-C40C66FF867C}">
                  <a14:compatExt spid="_x0000_s420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19050</xdr:rowOff>
        </xdr:from>
        <xdr:to>
          <xdr:col>1</xdr:col>
          <xdr:colOff>190500</xdr:colOff>
          <xdr:row>92</xdr:row>
          <xdr:rowOff>0</xdr:rowOff>
        </xdr:to>
        <xdr:sp macro="" textlink="">
          <xdr:nvSpPr>
            <xdr:cNvPr id="42022" name="Check Box 38" hidden="1">
              <a:extLst>
                <a:ext uri="{63B3BB69-23CF-44E3-9099-C40C66FF867C}">
                  <a14:compatExt spid="_x0000_s42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19050</xdr:rowOff>
        </xdr:from>
        <xdr:to>
          <xdr:col>1</xdr:col>
          <xdr:colOff>190500</xdr:colOff>
          <xdr:row>95</xdr:row>
          <xdr:rowOff>190500</xdr:rowOff>
        </xdr:to>
        <xdr:sp macro="" textlink="">
          <xdr:nvSpPr>
            <xdr:cNvPr id="42024" name="Check Box 40" hidden="1">
              <a:extLst>
                <a:ext uri="{63B3BB69-23CF-44E3-9099-C40C66FF867C}">
                  <a14:compatExt spid="_x0000_s420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19050</xdr:rowOff>
        </xdr:from>
        <xdr:to>
          <xdr:col>1</xdr:col>
          <xdr:colOff>190500</xdr:colOff>
          <xdr:row>90</xdr:row>
          <xdr:rowOff>0</xdr:rowOff>
        </xdr:to>
        <xdr:sp macro="" textlink="">
          <xdr:nvSpPr>
            <xdr:cNvPr id="42070" name="Check Box 86" hidden="1">
              <a:extLst>
                <a:ext uri="{63B3BB69-23CF-44E3-9099-C40C66FF867C}">
                  <a14:compatExt spid="_x0000_s4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0</xdr:row>
          <xdr:rowOff>66675</xdr:rowOff>
        </xdr:from>
        <xdr:to>
          <xdr:col>2</xdr:col>
          <xdr:colOff>4219575</xdr:colOff>
          <xdr:row>0</xdr:row>
          <xdr:rowOff>285750</xdr:rowOff>
        </xdr:to>
        <xdr:sp macro="" textlink="">
          <xdr:nvSpPr>
            <xdr:cNvPr id="42078" name="CommandButton1" hidden="1">
              <a:extLst>
                <a:ext uri="{63B3BB69-23CF-44E3-9099-C40C66FF867C}">
                  <a14:compatExt spid="_x0000_s4207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47625</xdr:rowOff>
        </xdr:from>
        <xdr:to>
          <xdr:col>2</xdr:col>
          <xdr:colOff>4219575</xdr:colOff>
          <xdr:row>1</xdr:row>
          <xdr:rowOff>266700</xdr:rowOff>
        </xdr:to>
        <xdr:sp macro="" textlink="">
          <xdr:nvSpPr>
            <xdr:cNvPr id="42079" name="CommandButton2" hidden="1">
              <a:extLst>
                <a:ext uri="{63B3BB69-23CF-44E3-9099-C40C66FF867C}">
                  <a14:compatExt spid="_x0000_s4207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2419350</xdr:colOff>
          <xdr:row>1</xdr:row>
          <xdr:rowOff>314325</xdr:rowOff>
        </xdr:from>
        <xdr:to>
          <xdr:col>2</xdr:col>
          <xdr:colOff>4219575</xdr:colOff>
          <xdr:row>1</xdr:row>
          <xdr:rowOff>533400</xdr:rowOff>
        </xdr:to>
        <xdr:sp macro="" textlink="">
          <xdr:nvSpPr>
            <xdr:cNvPr id="42080" name="CommandButton3" hidden="1">
              <a:extLst>
                <a:ext uri="{63B3BB69-23CF-44E3-9099-C40C66FF867C}">
                  <a14:compatExt spid="_x0000_s4208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19050</xdr:rowOff>
        </xdr:from>
        <xdr:to>
          <xdr:col>1</xdr:col>
          <xdr:colOff>190500</xdr:colOff>
          <xdr:row>96</xdr:row>
          <xdr:rowOff>190500</xdr:rowOff>
        </xdr:to>
        <xdr:sp macro="" textlink="">
          <xdr:nvSpPr>
            <xdr:cNvPr id="42083" name="Check Box 99" hidden="1">
              <a:extLst>
                <a:ext uri="{63B3BB69-23CF-44E3-9099-C40C66FF867C}">
                  <a14:compatExt spid="_x0000_s4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19050</xdr:rowOff>
        </xdr:from>
        <xdr:to>
          <xdr:col>1</xdr:col>
          <xdr:colOff>190500</xdr:colOff>
          <xdr:row>98</xdr:row>
          <xdr:rowOff>0</xdr:rowOff>
        </xdr:to>
        <xdr:sp macro="" textlink="">
          <xdr:nvSpPr>
            <xdr:cNvPr id="42084" name="Check Box 100" hidden="1">
              <a:extLst>
                <a:ext uri="{63B3BB69-23CF-44E3-9099-C40C66FF867C}">
                  <a14:compatExt spid="_x0000_s4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19050</xdr:rowOff>
        </xdr:from>
        <xdr:to>
          <xdr:col>1</xdr:col>
          <xdr:colOff>190500</xdr:colOff>
          <xdr:row>92</xdr:row>
          <xdr:rowOff>190500</xdr:rowOff>
        </xdr:to>
        <xdr:sp macro="" textlink="">
          <xdr:nvSpPr>
            <xdr:cNvPr id="42095" name="Check Box 111" hidden="1">
              <a:extLst>
                <a:ext uri="{63B3BB69-23CF-44E3-9099-C40C66FF867C}">
                  <a14:compatExt spid="_x0000_s4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19050</xdr:rowOff>
        </xdr:from>
        <xdr:to>
          <xdr:col>1</xdr:col>
          <xdr:colOff>190500</xdr:colOff>
          <xdr:row>93</xdr:row>
          <xdr:rowOff>190500</xdr:rowOff>
        </xdr:to>
        <xdr:sp macro="" textlink="">
          <xdr:nvSpPr>
            <xdr:cNvPr id="42096" name="Check Box 112" hidden="1">
              <a:extLst>
                <a:ext uri="{63B3BB69-23CF-44E3-9099-C40C66FF867C}">
                  <a14:compatExt spid="_x0000_s4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19050</xdr:rowOff>
        </xdr:from>
        <xdr:to>
          <xdr:col>1</xdr:col>
          <xdr:colOff>190500</xdr:colOff>
          <xdr:row>95</xdr:row>
          <xdr:rowOff>0</xdr:rowOff>
        </xdr:to>
        <xdr:sp macro="" textlink="">
          <xdr:nvSpPr>
            <xdr:cNvPr id="42097" name="Check Box 113" hidden="1">
              <a:extLst>
                <a:ext uri="{63B3BB69-23CF-44E3-9099-C40C66FF867C}">
                  <a14:compatExt spid="_x0000_s4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19050</xdr:rowOff>
        </xdr:from>
        <xdr:to>
          <xdr:col>1</xdr:col>
          <xdr:colOff>190500</xdr:colOff>
          <xdr:row>89</xdr:row>
          <xdr:rowOff>0</xdr:rowOff>
        </xdr:to>
        <xdr:sp macro="" textlink="">
          <xdr:nvSpPr>
            <xdr:cNvPr id="42098" name="Check Box 114" hidden="1">
              <a:extLst>
                <a:ext uri="{63B3BB69-23CF-44E3-9099-C40C66FF867C}">
                  <a14:compatExt spid="_x0000_s4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19050</xdr:rowOff>
        </xdr:from>
        <xdr:to>
          <xdr:col>1</xdr:col>
          <xdr:colOff>190500</xdr:colOff>
          <xdr:row>91</xdr:row>
          <xdr:rowOff>0</xdr:rowOff>
        </xdr:to>
        <xdr:sp macro="" textlink="">
          <xdr:nvSpPr>
            <xdr:cNvPr id="42111" name="Check Box 127" hidden="1">
              <a:extLst>
                <a:ext uri="{63B3BB69-23CF-44E3-9099-C40C66FF867C}">
                  <a14:compatExt spid="_x0000_s4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53</xdr:row>
          <xdr:rowOff>47625</xdr:rowOff>
        </xdr:from>
        <xdr:to>
          <xdr:col>1</xdr:col>
          <xdr:colOff>171450</xdr:colOff>
          <xdr:row>53</xdr:row>
          <xdr:rowOff>190500</xdr:rowOff>
        </xdr:to>
        <xdr:sp macro="" textlink="">
          <xdr:nvSpPr>
            <xdr:cNvPr id="42112" name="Check Box 128" hidden="1">
              <a:extLst>
                <a:ext uri="{63B3BB69-23CF-44E3-9099-C40C66FF867C}">
                  <a14:compatExt spid="_x0000_s4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54</xdr:row>
          <xdr:rowOff>47625</xdr:rowOff>
        </xdr:from>
        <xdr:to>
          <xdr:col>1</xdr:col>
          <xdr:colOff>171450</xdr:colOff>
          <xdr:row>54</xdr:row>
          <xdr:rowOff>190500</xdr:rowOff>
        </xdr:to>
        <xdr:sp macro="" textlink="">
          <xdr:nvSpPr>
            <xdr:cNvPr id="42113" name="Check Box 129" hidden="1">
              <a:extLst>
                <a:ext uri="{63B3BB69-23CF-44E3-9099-C40C66FF867C}">
                  <a14:compatExt spid="_x0000_s4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56</xdr:row>
          <xdr:rowOff>47625</xdr:rowOff>
        </xdr:from>
        <xdr:to>
          <xdr:col>1</xdr:col>
          <xdr:colOff>171450</xdr:colOff>
          <xdr:row>56</xdr:row>
          <xdr:rowOff>190500</xdr:rowOff>
        </xdr:to>
        <xdr:sp macro="" textlink="">
          <xdr:nvSpPr>
            <xdr:cNvPr id="42114" name="Check Box 130" hidden="1">
              <a:extLst>
                <a:ext uri="{63B3BB69-23CF-44E3-9099-C40C66FF867C}">
                  <a14:compatExt spid="_x0000_s4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57</xdr:row>
          <xdr:rowOff>47625</xdr:rowOff>
        </xdr:from>
        <xdr:to>
          <xdr:col>1</xdr:col>
          <xdr:colOff>171450</xdr:colOff>
          <xdr:row>57</xdr:row>
          <xdr:rowOff>190500</xdr:rowOff>
        </xdr:to>
        <xdr:sp macro="" textlink="">
          <xdr:nvSpPr>
            <xdr:cNvPr id="42115" name="Check Box 131" hidden="1">
              <a:extLst>
                <a:ext uri="{63B3BB69-23CF-44E3-9099-C40C66FF867C}">
                  <a14:compatExt spid="_x0000_s4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58</xdr:row>
          <xdr:rowOff>47625</xdr:rowOff>
        </xdr:from>
        <xdr:to>
          <xdr:col>1</xdr:col>
          <xdr:colOff>171450</xdr:colOff>
          <xdr:row>58</xdr:row>
          <xdr:rowOff>190500</xdr:rowOff>
        </xdr:to>
        <xdr:sp macro="" textlink="">
          <xdr:nvSpPr>
            <xdr:cNvPr id="42116" name="Check Box 132" hidden="1">
              <a:extLst>
                <a:ext uri="{63B3BB69-23CF-44E3-9099-C40C66FF867C}">
                  <a14:compatExt spid="_x0000_s4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60</xdr:row>
          <xdr:rowOff>47625</xdr:rowOff>
        </xdr:from>
        <xdr:to>
          <xdr:col>1</xdr:col>
          <xdr:colOff>171450</xdr:colOff>
          <xdr:row>60</xdr:row>
          <xdr:rowOff>190500</xdr:rowOff>
        </xdr:to>
        <xdr:sp macro="" textlink="">
          <xdr:nvSpPr>
            <xdr:cNvPr id="42117" name="Check Box 133" hidden="1">
              <a:extLst>
                <a:ext uri="{63B3BB69-23CF-44E3-9099-C40C66FF867C}">
                  <a14:compatExt spid="_x0000_s4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1619250</xdr:colOff>
          <xdr:row>61</xdr:row>
          <xdr:rowOff>47625</xdr:rowOff>
        </xdr:from>
        <xdr:to>
          <xdr:col>1</xdr:col>
          <xdr:colOff>171450</xdr:colOff>
          <xdr:row>61</xdr:row>
          <xdr:rowOff>190500</xdr:rowOff>
        </xdr:to>
        <xdr:sp macro="" textlink="">
          <xdr:nvSpPr>
            <xdr:cNvPr id="42118" name="Check Box 134" hidden="1">
              <a:extLst>
                <a:ext uri="{63B3BB69-23CF-44E3-9099-C40C66FF867C}">
                  <a14:compatExt spid="_x0000_s4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71</xdr:row>
          <xdr:rowOff>28575</xdr:rowOff>
        </xdr:from>
        <xdr:to>
          <xdr:col>1</xdr:col>
          <xdr:colOff>304800</xdr:colOff>
          <xdr:row>71</xdr:row>
          <xdr:rowOff>171450</xdr:rowOff>
        </xdr:to>
        <xdr:sp macro="" textlink="">
          <xdr:nvSpPr>
            <xdr:cNvPr id="42119" name="Check Box 135" hidden="1">
              <a:extLst>
                <a:ext uri="{63B3BB69-23CF-44E3-9099-C40C66FF867C}">
                  <a14:compatExt spid="_x0000_s42119"/>
                </a:ext>
              </a:extLst>
            </xdr:cNvPr>
            <xdr:cNvSpPr/>
          </xdr:nvSpPr>
          <xdr:spPr>
            <a:xfrm>
              <a:off x="0" y="0"/>
              <a:ext cx="0" cy="0"/>
            </a:xfrm>
            <a:prstGeom prst="rect">
              <a:avLst/>
            </a:prstGeom>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34</xdr:row>
          <xdr:rowOff>0</xdr:rowOff>
        </xdr:from>
        <xdr:to>
          <xdr:col>0</xdr:col>
          <xdr:colOff>971550</xdr:colOff>
          <xdr:row>39</xdr:row>
          <xdr:rowOff>38100</xdr:rowOff>
        </xdr:to>
        <xdr:sp macro="" textlink="">
          <xdr:nvSpPr>
            <xdr:cNvPr id="372737" name="Group Box 1" hidden="1">
              <a:extLst>
                <a:ext uri="{63B3BB69-23CF-44E3-9099-C40C66FF867C}">
                  <a14:compatExt spid="_x0000_s3727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34</xdr:row>
          <xdr:rowOff>0</xdr:rowOff>
        </xdr:from>
        <xdr:to>
          <xdr:col>2</xdr:col>
          <xdr:colOff>647700</xdr:colOff>
          <xdr:row>48</xdr:row>
          <xdr:rowOff>104775</xdr:rowOff>
        </xdr:to>
        <xdr:sp macro="" textlink="">
          <xdr:nvSpPr>
            <xdr:cNvPr id="372738" name="Group Box 2" hidden="1">
              <a:extLst>
                <a:ext uri="{63B3BB69-23CF-44E3-9099-C40C66FF867C}">
                  <a14:compatExt spid="_x0000_s3727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0</xdr:row>
          <xdr:rowOff>85725</xdr:rowOff>
        </xdr:from>
        <xdr:to>
          <xdr:col>3</xdr:col>
          <xdr:colOff>2057400</xdr:colOff>
          <xdr:row>1</xdr:row>
          <xdr:rowOff>9525</xdr:rowOff>
        </xdr:to>
        <xdr:sp macro="" textlink="">
          <xdr:nvSpPr>
            <xdr:cNvPr id="372739" name="CommandButton1" hidden="1">
              <a:extLst>
                <a:ext uri="{63B3BB69-23CF-44E3-9099-C40C66FF867C}">
                  <a14:compatExt spid="_x0000_s37273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xdr:row>
          <xdr:rowOff>66675</xdr:rowOff>
        </xdr:from>
        <xdr:to>
          <xdr:col>3</xdr:col>
          <xdr:colOff>2057400</xdr:colOff>
          <xdr:row>1</xdr:row>
          <xdr:rowOff>285750</xdr:rowOff>
        </xdr:to>
        <xdr:sp macro="" textlink="">
          <xdr:nvSpPr>
            <xdr:cNvPr id="372740" name="CommandButton2" hidden="1">
              <a:extLst>
                <a:ext uri="{63B3BB69-23CF-44E3-9099-C40C66FF867C}">
                  <a14:compatExt spid="_x0000_s37274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xdr:row>
          <xdr:rowOff>333375</xdr:rowOff>
        </xdr:from>
        <xdr:to>
          <xdr:col>3</xdr:col>
          <xdr:colOff>2057400</xdr:colOff>
          <xdr:row>1</xdr:row>
          <xdr:rowOff>552450</xdr:rowOff>
        </xdr:to>
        <xdr:sp macro="" textlink="">
          <xdr:nvSpPr>
            <xdr:cNvPr id="372741" name="CommandButton3" hidden="1">
              <a:extLst>
                <a:ext uri="{63B3BB69-23CF-44E3-9099-C40C66FF867C}">
                  <a14:compatExt spid="_x0000_s37274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1619250</xdr:colOff>
          <xdr:row>34</xdr:row>
          <xdr:rowOff>0</xdr:rowOff>
        </xdr:from>
        <xdr:to>
          <xdr:col>2</xdr:col>
          <xdr:colOff>9525</xdr:colOff>
          <xdr:row>34</xdr:row>
          <xdr:rowOff>152400</xdr:rowOff>
        </xdr:to>
        <xdr:sp macro="" textlink="">
          <xdr:nvSpPr>
            <xdr:cNvPr id="372742" name="Check Box 6" hidden="1">
              <a:extLst>
                <a:ext uri="{63B3BB69-23CF-44E3-9099-C40C66FF867C}">
                  <a14:compatExt spid="_x0000_s372742"/>
                </a:ext>
              </a:extLst>
            </xdr:cNvPr>
            <xdr:cNvSpPr/>
          </xdr:nvSpPr>
          <xdr:spPr>
            <a:xfrm>
              <a:off x="0" y="0"/>
              <a:ext cx="0" cy="0"/>
            </a:xfrm>
            <a:prstGeom prst="rect">
              <a:avLst/>
            </a:prstGeom>
          </xdr:spPr>
        </xdr:sp>
        <xdr:clientData fLock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37</xdr:row>
          <xdr:rowOff>0</xdr:rowOff>
        </xdr:from>
        <xdr:to>
          <xdr:col>0</xdr:col>
          <xdr:colOff>962025</xdr:colOff>
          <xdr:row>42</xdr:row>
          <xdr:rowOff>142875</xdr:rowOff>
        </xdr:to>
        <xdr:sp macro="" textlink="">
          <xdr:nvSpPr>
            <xdr:cNvPr id="514049" name="Group Box 1" hidden="1">
              <a:extLst>
                <a:ext uri="{63B3BB69-23CF-44E3-9099-C40C66FF867C}">
                  <a14:compatExt spid="_x0000_s51404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0</xdr:rowOff>
        </xdr:from>
        <xdr:to>
          <xdr:col>2</xdr:col>
          <xdr:colOff>809625</xdr:colOff>
          <xdr:row>51</xdr:row>
          <xdr:rowOff>19050</xdr:rowOff>
        </xdr:to>
        <xdr:sp macro="" textlink="">
          <xdr:nvSpPr>
            <xdr:cNvPr id="514050" name="Group Box 2" hidden="1">
              <a:extLst>
                <a:ext uri="{63B3BB69-23CF-44E3-9099-C40C66FF867C}">
                  <a14:compatExt spid="_x0000_s51405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2362200</xdr:colOff>
          <xdr:row>0</xdr:row>
          <xdr:rowOff>66675</xdr:rowOff>
        </xdr:from>
        <xdr:to>
          <xdr:col>2</xdr:col>
          <xdr:colOff>4162425</xdr:colOff>
          <xdr:row>0</xdr:row>
          <xdr:rowOff>285750</xdr:rowOff>
        </xdr:to>
        <xdr:sp macro="" textlink="">
          <xdr:nvSpPr>
            <xdr:cNvPr id="514051" name="CommandButton1" hidden="1">
              <a:extLst>
                <a:ext uri="{63B3BB69-23CF-44E3-9099-C40C66FF867C}">
                  <a14:compatExt spid="_x0000_s51405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2362200</xdr:colOff>
          <xdr:row>1</xdr:row>
          <xdr:rowOff>38100</xdr:rowOff>
        </xdr:from>
        <xdr:to>
          <xdr:col>2</xdr:col>
          <xdr:colOff>4162425</xdr:colOff>
          <xdr:row>1</xdr:row>
          <xdr:rowOff>257175</xdr:rowOff>
        </xdr:to>
        <xdr:sp macro="" textlink="">
          <xdr:nvSpPr>
            <xdr:cNvPr id="514052" name="CommandButton2" hidden="1">
              <a:extLst>
                <a:ext uri="{63B3BB69-23CF-44E3-9099-C40C66FF867C}">
                  <a14:compatExt spid="_x0000_s5140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2362200</xdr:colOff>
          <xdr:row>1</xdr:row>
          <xdr:rowOff>304800</xdr:rowOff>
        </xdr:from>
        <xdr:to>
          <xdr:col>2</xdr:col>
          <xdr:colOff>4162425</xdr:colOff>
          <xdr:row>1</xdr:row>
          <xdr:rowOff>523875</xdr:rowOff>
        </xdr:to>
        <xdr:sp macro="" textlink="">
          <xdr:nvSpPr>
            <xdr:cNvPr id="514053" name="CommandButton3" hidden="1">
              <a:extLst>
                <a:ext uri="{63B3BB69-23CF-44E3-9099-C40C66FF867C}">
                  <a14:compatExt spid="_x0000_s51405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19050</xdr:rowOff>
        </xdr:from>
        <xdr:to>
          <xdr:col>2</xdr:col>
          <xdr:colOff>19050</xdr:colOff>
          <xdr:row>44</xdr:row>
          <xdr:rowOff>180975</xdr:rowOff>
        </xdr:to>
        <xdr:sp macro="" textlink="">
          <xdr:nvSpPr>
            <xdr:cNvPr id="514054" name="Check Box 6" hidden="1">
              <a:extLst>
                <a:ext uri="{63B3BB69-23CF-44E3-9099-C40C66FF867C}">
                  <a14:compatExt spid="_x0000_s514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19050</xdr:rowOff>
        </xdr:from>
        <xdr:to>
          <xdr:col>2</xdr:col>
          <xdr:colOff>19050</xdr:colOff>
          <xdr:row>45</xdr:row>
          <xdr:rowOff>190500</xdr:rowOff>
        </xdr:to>
        <xdr:sp macro="" textlink="">
          <xdr:nvSpPr>
            <xdr:cNvPr id="514055" name="Check Box 7" hidden="1">
              <a:extLst>
                <a:ext uri="{63B3BB69-23CF-44E3-9099-C40C66FF867C}">
                  <a14:compatExt spid="_x0000_s514055"/>
                </a:ext>
              </a:extLst>
            </xdr:cNvPr>
            <xdr:cNvSpPr/>
          </xdr:nvSpPr>
          <xdr:spPr>
            <a:xfrm>
              <a:off x="0" y="0"/>
              <a:ext cx="0" cy="0"/>
            </a:xfrm>
            <a:prstGeom prst="rect">
              <a:avLst/>
            </a:prstGeom>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100</xdr:row>
          <xdr:rowOff>19050</xdr:rowOff>
        </xdr:from>
        <xdr:to>
          <xdr:col>1</xdr:col>
          <xdr:colOff>180975</xdr:colOff>
          <xdr:row>101</xdr:row>
          <xdr:rowOff>0</xdr:rowOff>
        </xdr:to>
        <xdr:sp macro="" textlink="">
          <xdr:nvSpPr>
            <xdr:cNvPr id="46081" name="Check Box 1" hidden="1">
              <a:extLst>
                <a:ext uri="{63B3BB69-23CF-44E3-9099-C40C66FF867C}">
                  <a14:compatExt spid="_x0000_s46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93</xdr:row>
          <xdr:rowOff>0</xdr:rowOff>
        </xdr:from>
        <xdr:to>
          <xdr:col>0</xdr:col>
          <xdr:colOff>990600</xdr:colOff>
          <xdr:row>98</xdr:row>
          <xdr:rowOff>152400</xdr:rowOff>
        </xdr:to>
        <xdr:sp macro="" textlink="">
          <xdr:nvSpPr>
            <xdr:cNvPr id="46092" name="Group Box 12" hidden="1">
              <a:extLst>
                <a:ext uri="{63B3BB69-23CF-44E3-9099-C40C66FF867C}">
                  <a14:compatExt spid="_x0000_s4609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93</xdr:row>
          <xdr:rowOff>0</xdr:rowOff>
        </xdr:from>
        <xdr:to>
          <xdr:col>2</xdr:col>
          <xdr:colOff>657225</xdr:colOff>
          <xdr:row>103</xdr:row>
          <xdr:rowOff>400050</xdr:rowOff>
        </xdr:to>
        <xdr:sp macro="" textlink="">
          <xdr:nvSpPr>
            <xdr:cNvPr id="46093" name="Group Box 13" hidden="1">
              <a:extLst>
                <a:ext uri="{63B3BB69-23CF-44E3-9099-C40C66FF867C}">
                  <a14:compatExt spid="_x0000_s4609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1590675</xdr:colOff>
          <xdr:row>89</xdr:row>
          <xdr:rowOff>85725</xdr:rowOff>
        </xdr:from>
        <xdr:to>
          <xdr:col>1</xdr:col>
          <xdr:colOff>276225</xdr:colOff>
          <xdr:row>89</xdr:row>
          <xdr:rowOff>257175</xdr:rowOff>
        </xdr:to>
        <xdr:sp macro="" textlink="">
          <xdr:nvSpPr>
            <xdr:cNvPr id="46099" name="Check Box 19" hidden="1">
              <a:extLst>
                <a:ext uri="{63B3BB69-23CF-44E3-9099-C40C66FF867C}">
                  <a14:compatExt spid="_x0000_s46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0</xdr:row>
          <xdr:rowOff>95250</xdr:rowOff>
        </xdr:from>
        <xdr:to>
          <xdr:col>2</xdr:col>
          <xdr:colOff>4200525</xdr:colOff>
          <xdr:row>1</xdr:row>
          <xdr:rowOff>19050</xdr:rowOff>
        </xdr:to>
        <xdr:sp macro="" textlink="">
          <xdr:nvSpPr>
            <xdr:cNvPr id="46110" name="CommandButton1" hidden="1">
              <a:extLst>
                <a:ext uri="{63B3BB69-23CF-44E3-9099-C40C66FF867C}">
                  <a14:compatExt spid="_x0000_s4611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1</xdr:row>
          <xdr:rowOff>76200</xdr:rowOff>
        </xdr:from>
        <xdr:to>
          <xdr:col>2</xdr:col>
          <xdr:colOff>4200525</xdr:colOff>
          <xdr:row>1</xdr:row>
          <xdr:rowOff>295275</xdr:rowOff>
        </xdr:to>
        <xdr:sp macro="" textlink="">
          <xdr:nvSpPr>
            <xdr:cNvPr id="46111" name="CommandButton2" hidden="1">
              <a:extLst>
                <a:ext uri="{63B3BB69-23CF-44E3-9099-C40C66FF867C}">
                  <a14:compatExt spid="_x0000_s4611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2400300</xdr:colOff>
          <xdr:row>1</xdr:row>
          <xdr:rowOff>342900</xdr:rowOff>
        </xdr:from>
        <xdr:to>
          <xdr:col>2</xdr:col>
          <xdr:colOff>4200525</xdr:colOff>
          <xdr:row>1</xdr:row>
          <xdr:rowOff>561975</xdr:rowOff>
        </xdr:to>
        <xdr:sp macro="" textlink="">
          <xdr:nvSpPr>
            <xdr:cNvPr id="46112" name="CommandButton3" hidden="1">
              <a:extLst>
                <a:ext uri="{63B3BB69-23CF-44E3-9099-C40C66FF867C}">
                  <a14:compatExt spid="_x0000_s461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19050</xdr:rowOff>
        </xdr:from>
        <xdr:to>
          <xdr:col>1</xdr:col>
          <xdr:colOff>180975</xdr:colOff>
          <xdr:row>101</xdr:row>
          <xdr:rowOff>190500</xdr:rowOff>
        </xdr:to>
        <xdr:sp macro="" textlink="">
          <xdr:nvSpPr>
            <xdr:cNvPr id="46119" name="Check Box 39" hidden="1">
              <a:extLst>
                <a:ext uri="{63B3BB69-23CF-44E3-9099-C40C66FF867C}">
                  <a14:compatExt spid="_x0000_s46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19050</xdr:rowOff>
        </xdr:from>
        <xdr:to>
          <xdr:col>1</xdr:col>
          <xdr:colOff>180975</xdr:colOff>
          <xdr:row>103</xdr:row>
          <xdr:rowOff>190500</xdr:rowOff>
        </xdr:to>
        <xdr:sp macro="" textlink="">
          <xdr:nvSpPr>
            <xdr:cNvPr id="46120" name="Check Box 40" hidden="1">
              <a:extLst>
                <a:ext uri="{63B3BB69-23CF-44E3-9099-C40C66FF867C}">
                  <a14:compatExt spid="_x0000_s46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19050</xdr:rowOff>
        </xdr:from>
        <xdr:to>
          <xdr:col>1</xdr:col>
          <xdr:colOff>209550</xdr:colOff>
          <xdr:row>104</xdr:row>
          <xdr:rowOff>190500</xdr:rowOff>
        </xdr:to>
        <xdr:sp macro="" textlink="">
          <xdr:nvSpPr>
            <xdr:cNvPr id="46121" name="Check Box 41" hidden="1">
              <a:extLst>
                <a:ext uri="{63B3BB69-23CF-44E3-9099-C40C66FF867C}">
                  <a14:compatExt spid="_x0000_s46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19050</xdr:rowOff>
        </xdr:from>
        <xdr:to>
          <xdr:col>1</xdr:col>
          <xdr:colOff>180975</xdr:colOff>
          <xdr:row>105</xdr:row>
          <xdr:rowOff>190500</xdr:rowOff>
        </xdr:to>
        <xdr:sp macro="" textlink="">
          <xdr:nvSpPr>
            <xdr:cNvPr id="46123" name="Check Box 43" hidden="1">
              <a:extLst>
                <a:ext uri="{63B3BB69-23CF-44E3-9099-C40C66FF867C}">
                  <a14:compatExt spid="_x0000_s46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19050</xdr:rowOff>
        </xdr:from>
        <xdr:to>
          <xdr:col>1</xdr:col>
          <xdr:colOff>180975</xdr:colOff>
          <xdr:row>106</xdr:row>
          <xdr:rowOff>190500</xdr:rowOff>
        </xdr:to>
        <xdr:sp macro="" textlink="">
          <xdr:nvSpPr>
            <xdr:cNvPr id="46124" name="Check Box 44" hidden="1">
              <a:extLst>
                <a:ext uri="{63B3BB69-23CF-44E3-9099-C40C66FF867C}">
                  <a14:compatExt spid="_x0000_s46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107</xdr:row>
          <xdr:rowOff>19050</xdr:rowOff>
        </xdr:from>
        <xdr:to>
          <xdr:col>1</xdr:col>
          <xdr:colOff>180975</xdr:colOff>
          <xdr:row>107</xdr:row>
          <xdr:rowOff>190500</xdr:rowOff>
        </xdr:to>
        <xdr:sp macro="" textlink="">
          <xdr:nvSpPr>
            <xdr:cNvPr id="46125" name="Check Box 45" hidden="1">
              <a:extLst>
                <a:ext uri="{63B3BB69-23CF-44E3-9099-C40C66FF867C}">
                  <a14:compatExt spid="_x0000_s46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19050</xdr:rowOff>
        </xdr:from>
        <xdr:to>
          <xdr:col>1</xdr:col>
          <xdr:colOff>180975</xdr:colOff>
          <xdr:row>109</xdr:row>
          <xdr:rowOff>0</xdr:rowOff>
        </xdr:to>
        <xdr:sp macro="" textlink="">
          <xdr:nvSpPr>
            <xdr:cNvPr id="46126" name="Check Box 46" hidden="1">
              <a:extLst>
                <a:ext uri="{63B3BB69-23CF-44E3-9099-C40C66FF867C}">
                  <a14:compatExt spid="_x0000_s46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19050</xdr:rowOff>
        </xdr:from>
        <xdr:to>
          <xdr:col>1</xdr:col>
          <xdr:colOff>180975</xdr:colOff>
          <xdr:row>109</xdr:row>
          <xdr:rowOff>190500</xdr:rowOff>
        </xdr:to>
        <xdr:sp macro="" textlink="">
          <xdr:nvSpPr>
            <xdr:cNvPr id="46127" name="Check Box 47" hidden="1">
              <a:extLst>
                <a:ext uri="{63B3BB69-23CF-44E3-9099-C40C66FF867C}">
                  <a14:compatExt spid="_x0000_s46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110</xdr:row>
          <xdr:rowOff>19050</xdr:rowOff>
        </xdr:from>
        <xdr:to>
          <xdr:col>1</xdr:col>
          <xdr:colOff>180975</xdr:colOff>
          <xdr:row>110</xdr:row>
          <xdr:rowOff>190500</xdr:rowOff>
        </xdr:to>
        <xdr:sp macro="" textlink="">
          <xdr:nvSpPr>
            <xdr:cNvPr id="46128" name="Check Box 48" hidden="1">
              <a:extLst>
                <a:ext uri="{63B3BB69-23CF-44E3-9099-C40C66FF867C}">
                  <a14:compatExt spid="_x0000_s46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19050</xdr:rowOff>
        </xdr:from>
        <xdr:to>
          <xdr:col>1</xdr:col>
          <xdr:colOff>180975</xdr:colOff>
          <xdr:row>112</xdr:row>
          <xdr:rowOff>0</xdr:rowOff>
        </xdr:to>
        <xdr:sp macro="" textlink="">
          <xdr:nvSpPr>
            <xdr:cNvPr id="46129" name="Check Box 49" hidden="1">
              <a:extLst>
                <a:ext uri="{63B3BB69-23CF-44E3-9099-C40C66FF867C}">
                  <a14:compatExt spid="_x0000_s46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19050</xdr:rowOff>
        </xdr:from>
        <xdr:to>
          <xdr:col>1</xdr:col>
          <xdr:colOff>180975</xdr:colOff>
          <xdr:row>112</xdr:row>
          <xdr:rowOff>190500</xdr:rowOff>
        </xdr:to>
        <xdr:sp macro="" textlink="">
          <xdr:nvSpPr>
            <xdr:cNvPr id="46130" name="Check Box 50" hidden="1">
              <a:extLst>
                <a:ext uri="{63B3BB69-23CF-44E3-9099-C40C66FF867C}">
                  <a14:compatExt spid="_x0000_s46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19050</xdr:rowOff>
        </xdr:from>
        <xdr:to>
          <xdr:col>1</xdr:col>
          <xdr:colOff>180975</xdr:colOff>
          <xdr:row>113</xdr:row>
          <xdr:rowOff>190500</xdr:rowOff>
        </xdr:to>
        <xdr:sp macro="" textlink="">
          <xdr:nvSpPr>
            <xdr:cNvPr id="46131" name="Check Box 51" hidden="1">
              <a:extLst>
                <a:ext uri="{63B3BB69-23CF-44E3-9099-C40C66FF867C}">
                  <a14:compatExt spid="_x0000_s46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19050</xdr:rowOff>
        </xdr:from>
        <xdr:to>
          <xdr:col>1</xdr:col>
          <xdr:colOff>180975</xdr:colOff>
          <xdr:row>114</xdr:row>
          <xdr:rowOff>190500</xdr:rowOff>
        </xdr:to>
        <xdr:sp macro="" textlink="">
          <xdr:nvSpPr>
            <xdr:cNvPr id="46132" name="Check Box 52" hidden="1">
              <a:extLst>
                <a:ext uri="{63B3BB69-23CF-44E3-9099-C40C66FF867C}">
                  <a14:compatExt spid="_x0000_s46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1466850</xdr:colOff>
          <xdr:row>3</xdr:row>
          <xdr:rowOff>171450</xdr:rowOff>
        </xdr:from>
        <xdr:to>
          <xdr:col>2</xdr:col>
          <xdr:colOff>104775</xdr:colOff>
          <xdr:row>5</xdr:row>
          <xdr:rowOff>9525</xdr:rowOff>
        </xdr:to>
        <xdr:sp macro="" textlink="">
          <xdr:nvSpPr>
            <xdr:cNvPr id="46141" name="Option Button 61" hidden="1">
              <a:extLst>
                <a:ext uri="{63B3BB69-23CF-44E3-9099-C40C66FF867C}">
                  <a14:compatExt spid="_x0000_s46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1476375</xdr:colOff>
          <xdr:row>17</xdr:row>
          <xdr:rowOff>0</xdr:rowOff>
        </xdr:from>
        <xdr:to>
          <xdr:col>2</xdr:col>
          <xdr:colOff>95250</xdr:colOff>
          <xdr:row>18</xdr:row>
          <xdr:rowOff>28575</xdr:rowOff>
        </xdr:to>
        <xdr:sp macro="" textlink="">
          <xdr:nvSpPr>
            <xdr:cNvPr id="46142" name="Option Button 62" hidden="1">
              <a:extLst>
                <a:ext uri="{63B3BB69-23CF-44E3-9099-C40C66FF867C}">
                  <a14:compatExt spid="_x0000_s46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1476375</xdr:colOff>
          <xdr:row>18</xdr:row>
          <xdr:rowOff>0</xdr:rowOff>
        </xdr:from>
        <xdr:to>
          <xdr:col>2</xdr:col>
          <xdr:colOff>95250</xdr:colOff>
          <xdr:row>19</xdr:row>
          <xdr:rowOff>28575</xdr:rowOff>
        </xdr:to>
        <xdr:sp macro="" textlink="">
          <xdr:nvSpPr>
            <xdr:cNvPr id="46143" name="Option Button 63" hidden="1">
              <a:extLst>
                <a:ext uri="{63B3BB69-23CF-44E3-9099-C40C66FF867C}">
                  <a14:compatExt spid="_x0000_s46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1476375</xdr:colOff>
          <xdr:row>19</xdr:row>
          <xdr:rowOff>0</xdr:rowOff>
        </xdr:from>
        <xdr:to>
          <xdr:col>2</xdr:col>
          <xdr:colOff>95250</xdr:colOff>
          <xdr:row>20</xdr:row>
          <xdr:rowOff>28575</xdr:rowOff>
        </xdr:to>
        <xdr:sp macro="" textlink="">
          <xdr:nvSpPr>
            <xdr:cNvPr id="46144" name="Option Button 64" hidden="1">
              <a:extLst>
                <a:ext uri="{63B3BB69-23CF-44E3-9099-C40C66FF867C}">
                  <a14:compatExt spid="_x0000_s46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19050</xdr:rowOff>
        </xdr:from>
        <xdr:to>
          <xdr:col>1</xdr:col>
          <xdr:colOff>180975</xdr:colOff>
          <xdr:row>115</xdr:row>
          <xdr:rowOff>190500</xdr:rowOff>
        </xdr:to>
        <xdr:sp macro="" textlink="">
          <xdr:nvSpPr>
            <xdr:cNvPr id="46159" name="Check Box 79" hidden="1">
              <a:extLst>
                <a:ext uri="{63B3BB69-23CF-44E3-9099-C40C66FF867C}">
                  <a14:compatExt spid="_x0000_s4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19050</xdr:rowOff>
        </xdr:from>
        <xdr:to>
          <xdr:col>1</xdr:col>
          <xdr:colOff>180975</xdr:colOff>
          <xdr:row>117</xdr:row>
          <xdr:rowOff>0</xdr:rowOff>
        </xdr:to>
        <xdr:sp macro="" textlink="">
          <xdr:nvSpPr>
            <xdr:cNvPr id="46160" name="Check Box 80" hidden="1">
              <a:extLst>
                <a:ext uri="{63B3BB69-23CF-44E3-9099-C40C66FF867C}">
                  <a14:compatExt spid="_x0000_s46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19050</xdr:rowOff>
        </xdr:from>
        <xdr:to>
          <xdr:col>1</xdr:col>
          <xdr:colOff>180975</xdr:colOff>
          <xdr:row>118</xdr:row>
          <xdr:rowOff>0</xdr:rowOff>
        </xdr:to>
        <xdr:sp macro="" textlink="">
          <xdr:nvSpPr>
            <xdr:cNvPr id="46161" name="Check Box 81" hidden="1">
              <a:extLst>
                <a:ext uri="{63B3BB69-23CF-44E3-9099-C40C66FF867C}">
                  <a14:compatExt spid="_x0000_s4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19050</xdr:rowOff>
        </xdr:from>
        <xdr:to>
          <xdr:col>1</xdr:col>
          <xdr:colOff>180975</xdr:colOff>
          <xdr:row>103</xdr:row>
          <xdr:rowOff>0</xdr:rowOff>
        </xdr:to>
        <xdr:sp macro="" textlink="">
          <xdr:nvSpPr>
            <xdr:cNvPr id="46163" name="Check Box 83" hidden="1">
              <a:extLst>
                <a:ext uri="{63B3BB69-23CF-44E3-9099-C40C66FF867C}">
                  <a14:compatExt spid="_x0000_s4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19050</xdr:rowOff>
        </xdr:from>
        <xdr:to>
          <xdr:col>1</xdr:col>
          <xdr:colOff>180975</xdr:colOff>
          <xdr:row>48</xdr:row>
          <xdr:rowOff>0</xdr:rowOff>
        </xdr:to>
        <xdr:sp macro="" textlink="">
          <xdr:nvSpPr>
            <xdr:cNvPr id="46164" name="Check Box 84" hidden="1">
              <a:extLst>
                <a:ext uri="{63B3BB69-23CF-44E3-9099-C40C66FF867C}">
                  <a14:compatExt spid="_x0000_s4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19050</xdr:rowOff>
        </xdr:from>
        <xdr:to>
          <xdr:col>1</xdr:col>
          <xdr:colOff>180975</xdr:colOff>
          <xdr:row>49</xdr:row>
          <xdr:rowOff>0</xdr:rowOff>
        </xdr:to>
        <xdr:sp macro="" textlink="">
          <xdr:nvSpPr>
            <xdr:cNvPr id="46165" name="Check Box 85" hidden="1">
              <a:extLst>
                <a:ext uri="{63B3BB69-23CF-44E3-9099-C40C66FF867C}">
                  <a14:compatExt spid="_x0000_s4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19050</xdr:rowOff>
        </xdr:from>
        <xdr:to>
          <xdr:col>1</xdr:col>
          <xdr:colOff>180975</xdr:colOff>
          <xdr:row>53</xdr:row>
          <xdr:rowOff>0</xdr:rowOff>
        </xdr:to>
        <xdr:sp macro="" textlink="">
          <xdr:nvSpPr>
            <xdr:cNvPr id="46166" name="Check Box 86" hidden="1">
              <a:extLst>
                <a:ext uri="{63B3BB69-23CF-44E3-9099-C40C66FF867C}">
                  <a14:compatExt spid="_x0000_s46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19050</xdr:rowOff>
        </xdr:from>
        <xdr:to>
          <xdr:col>1</xdr:col>
          <xdr:colOff>180975</xdr:colOff>
          <xdr:row>54</xdr:row>
          <xdr:rowOff>0</xdr:rowOff>
        </xdr:to>
        <xdr:sp macro="" textlink="">
          <xdr:nvSpPr>
            <xdr:cNvPr id="46167" name="Check Box 87" hidden="1">
              <a:extLst>
                <a:ext uri="{63B3BB69-23CF-44E3-9099-C40C66FF867C}">
                  <a14:compatExt spid="_x0000_s4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19050</xdr:rowOff>
        </xdr:from>
        <xdr:to>
          <xdr:col>1</xdr:col>
          <xdr:colOff>180975</xdr:colOff>
          <xdr:row>54</xdr:row>
          <xdr:rowOff>209550</xdr:rowOff>
        </xdr:to>
        <xdr:sp macro="" textlink="">
          <xdr:nvSpPr>
            <xdr:cNvPr id="46168" name="Check Box 88" hidden="1">
              <a:extLst>
                <a:ext uri="{63B3BB69-23CF-44E3-9099-C40C66FF867C}">
                  <a14:compatExt spid="_x0000_s46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19050</xdr:rowOff>
        </xdr:from>
        <xdr:to>
          <xdr:col>1</xdr:col>
          <xdr:colOff>180975</xdr:colOff>
          <xdr:row>56</xdr:row>
          <xdr:rowOff>0</xdr:rowOff>
        </xdr:to>
        <xdr:sp macro="" textlink="">
          <xdr:nvSpPr>
            <xdr:cNvPr id="46169" name="Check Box 89" hidden="1">
              <a:extLst>
                <a:ext uri="{63B3BB69-23CF-44E3-9099-C40C66FF867C}">
                  <a14:compatExt spid="_x0000_s4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28575</xdr:rowOff>
        </xdr:from>
        <xdr:to>
          <xdr:col>1</xdr:col>
          <xdr:colOff>304800</xdr:colOff>
          <xdr:row>43</xdr:row>
          <xdr:rowOff>171450</xdr:rowOff>
        </xdr:to>
        <xdr:sp macro="" textlink="">
          <xdr:nvSpPr>
            <xdr:cNvPr id="46172" name="Check Box 92" hidden="1">
              <a:extLst>
                <a:ext uri="{63B3BB69-23CF-44E3-9099-C40C66FF867C}">
                  <a14:compatExt spid="_x0000_s46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28575</xdr:rowOff>
        </xdr:from>
        <xdr:to>
          <xdr:col>1</xdr:col>
          <xdr:colOff>304800</xdr:colOff>
          <xdr:row>44</xdr:row>
          <xdr:rowOff>171450</xdr:rowOff>
        </xdr:to>
        <xdr:sp macro="" textlink="">
          <xdr:nvSpPr>
            <xdr:cNvPr id="46174" name="Check Box 94" hidden="1">
              <a:extLst>
                <a:ext uri="{63B3BB69-23CF-44E3-9099-C40C66FF867C}">
                  <a14:compatExt spid="_x0000_s46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80</xdr:row>
          <xdr:rowOff>28575</xdr:rowOff>
        </xdr:from>
        <xdr:to>
          <xdr:col>1</xdr:col>
          <xdr:colOff>304800</xdr:colOff>
          <xdr:row>80</xdr:row>
          <xdr:rowOff>171450</xdr:rowOff>
        </xdr:to>
        <xdr:sp macro="" textlink="">
          <xdr:nvSpPr>
            <xdr:cNvPr id="46175" name="Check Box 95" hidden="1">
              <a:extLst>
                <a:ext uri="{63B3BB69-23CF-44E3-9099-C40C66FF867C}">
                  <a14:compatExt spid="_x0000_s4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93</xdr:row>
          <xdr:rowOff>0</xdr:rowOff>
        </xdr:from>
        <xdr:to>
          <xdr:col>0</xdr:col>
          <xdr:colOff>962025</xdr:colOff>
          <xdr:row>98</xdr:row>
          <xdr:rowOff>142875</xdr:rowOff>
        </xdr:to>
        <xdr:sp macro="" textlink="">
          <xdr:nvSpPr>
            <xdr:cNvPr id="46176" name="Group Box 96" hidden="1">
              <a:extLst>
                <a:ext uri="{63B3BB69-23CF-44E3-9099-C40C66FF867C}">
                  <a14:compatExt spid="_x0000_s4617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93</xdr:row>
          <xdr:rowOff>0</xdr:rowOff>
        </xdr:from>
        <xdr:to>
          <xdr:col>0</xdr:col>
          <xdr:colOff>962025</xdr:colOff>
          <xdr:row>98</xdr:row>
          <xdr:rowOff>161925</xdr:rowOff>
        </xdr:to>
        <xdr:sp macro="" textlink="">
          <xdr:nvSpPr>
            <xdr:cNvPr id="46177" name="Group Box 97" hidden="1">
              <a:extLst>
                <a:ext uri="{63B3BB69-23CF-44E3-9099-C40C66FF867C}">
                  <a14:compatExt spid="_x0000_s4617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26</xdr:row>
          <xdr:rowOff>0</xdr:rowOff>
        </xdr:from>
        <xdr:to>
          <xdr:col>0</xdr:col>
          <xdr:colOff>971550</xdr:colOff>
          <xdr:row>31</xdr:row>
          <xdr:rowOff>66675</xdr:rowOff>
        </xdr:to>
        <xdr:sp macro="" textlink="">
          <xdr:nvSpPr>
            <xdr:cNvPr id="373761" name="Group Box 1" hidden="1">
              <a:extLst>
                <a:ext uri="{63B3BB69-23CF-44E3-9099-C40C66FF867C}">
                  <a14:compatExt spid="_x0000_s37376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866775</xdr:colOff>
          <xdr:row>35</xdr:row>
          <xdr:rowOff>114300</xdr:rowOff>
        </xdr:to>
        <xdr:sp macro="" textlink="">
          <xdr:nvSpPr>
            <xdr:cNvPr id="373762" name="Group Box 2" hidden="1">
              <a:extLst>
                <a:ext uri="{63B3BB69-23CF-44E3-9099-C40C66FF867C}">
                  <a14:compatExt spid="_x0000_s37376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2286000</xdr:colOff>
          <xdr:row>0</xdr:row>
          <xdr:rowOff>76200</xdr:rowOff>
        </xdr:from>
        <xdr:to>
          <xdr:col>2</xdr:col>
          <xdr:colOff>4086225</xdr:colOff>
          <xdr:row>1</xdr:row>
          <xdr:rowOff>0</xdr:rowOff>
        </xdr:to>
        <xdr:sp macro="" textlink="">
          <xdr:nvSpPr>
            <xdr:cNvPr id="373763" name="CommandButton1" hidden="1">
              <a:extLst>
                <a:ext uri="{63B3BB69-23CF-44E3-9099-C40C66FF867C}">
                  <a14:compatExt spid="_x0000_s37376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2286000</xdr:colOff>
          <xdr:row>1</xdr:row>
          <xdr:rowOff>57150</xdr:rowOff>
        </xdr:from>
        <xdr:to>
          <xdr:col>2</xdr:col>
          <xdr:colOff>4086225</xdr:colOff>
          <xdr:row>1</xdr:row>
          <xdr:rowOff>276225</xdr:rowOff>
        </xdr:to>
        <xdr:sp macro="" textlink="">
          <xdr:nvSpPr>
            <xdr:cNvPr id="373764" name="CommandButton2" hidden="1">
              <a:extLst>
                <a:ext uri="{63B3BB69-23CF-44E3-9099-C40C66FF867C}">
                  <a14:compatExt spid="_x0000_s37376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2286000</xdr:colOff>
          <xdr:row>1</xdr:row>
          <xdr:rowOff>323850</xdr:rowOff>
        </xdr:from>
        <xdr:to>
          <xdr:col>2</xdr:col>
          <xdr:colOff>4086225</xdr:colOff>
          <xdr:row>1</xdr:row>
          <xdr:rowOff>542925</xdr:rowOff>
        </xdr:to>
        <xdr:sp macro="" textlink="">
          <xdr:nvSpPr>
            <xdr:cNvPr id="373765" name="CommandButton3" hidden="1">
              <a:extLst>
                <a:ext uri="{63B3BB69-23CF-44E3-9099-C40C66FF867C}">
                  <a14:compatExt spid="_x0000_s373765"/>
                </a:ext>
              </a:extLst>
            </xdr:cNvPr>
            <xdr:cNvSpPr/>
          </xdr:nvSpPr>
          <xdr:spPr>
            <a:xfrm>
              <a:off x="0" y="0"/>
              <a:ext cx="0" cy="0"/>
            </a:xfrm>
            <a:prstGeom prst="rect">
              <a:avLst/>
            </a:prstGeom>
          </xdr:spPr>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26</xdr:row>
          <xdr:rowOff>0</xdr:rowOff>
        </xdr:from>
        <xdr:to>
          <xdr:col>0</xdr:col>
          <xdr:colOff>971550</xdr:colOff>
          <xdr:row>31</xdr:row>
          <xdr:rowOff>66675</xdr:rowOff>
        </xdr:to>
        <xdr:sp macro="" textlink="">
          <xdr:nvSpPr>
            <xdr:cNvPr id="374785" name="Group Box 1" hidden="1">
              <a:extLst>
                <a:ext uri="{63B3BB69-23CF-44E3-9099-C40C66FF867C}">
                  <a14:compatExt spid="_x0000_s37478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866775</xdr:colOff>
          <xdr:row>35</xdr:row>
          <xdr:rowOff>114300</xdr:rowOff>
        </xdr:to>
        <xdr:sp macro="" textlink="">
          <xdr:nvSpPr>
            <xdr:cNvPr id="374786" name="Group Box 2" hidden="1">
              <a:extLst>
                <a:ext uri="{63B3BB69-23CF-44E3-9099-C40C66FF867C}">
                  <a14:compatExt spid="_x0000_s37478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2228850</xdr:colOff>
          <xdr:row>0</xdr:row>
          <xdr:rowOff>66675</xdr:rowOff>
        </xdr:from>
        <xdr:to>
          <xdr:col>2</xdr:col>
          <xdr:colOff>4029075</xdr:colOff>
          <xdr:row>0</xdr:row>
          <xdr:rowOff>285750</xdr:rowOff>
        </xdr:to>
        <xdr:sp macro="" textlink="">
          <xdr:nvSpPr>
            <xdr:cNvPr id="374787" name="CommandButton1" hidden="1">
              <a:extLst>
                <a:ext uri="{63B3BB69-23CF-44E3-9099-C40C66FF867C}">
                  <a14:compatExt spid="_x0000_s37478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2228850</xdr:colOff>
          <xdr:row>1</xdr:row>
          <xdr:rowOff>38100</xdr:rowOff>
        </xdr:from>
        <xdr:to>
          <xdr:col>2</xdr:col>
          <xdr:colOff>4029075</xdr:colOff>
          <xdr:row>1</xdr:row>
          <xdr:rowOff>257175</xdr:rowOff>
        </xdr:to>
        <xdr:sp macro="" textlink="">
          <xdr:nvSpPr>
            <xdr:cNvPr id="374788" name="CommandButton2" hidden="1">
              <a:extLst>
                <a:ext uri="{63B3BB69-23CF-44E3-9099-C40C66FF867C}">
                  <a14:compatExt spid="_x0000_s37478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2228850</xdr:colOff>
          <xdr:row>1</xdr:row>
          <xdr:rowOff>304800</xdr:rowOff>
        </xdr:from>
        <xdr:to>
          <xdr:col>2</xdr:col>
          <xdr:colOff>4029075</xdr:colOff>
          <xdr:row>1</xdr:row>
          <xdr:rowOff>523875</xdr:rowOff>
        </xdr:to>
        <xdr:sp macro="" textlink="">
          <xdr:nvSpPr>
            <xdr:cNvPr id="374789" name="CommandButton3" hidden="1">
              <a:extLst>
                <a:ext uri="{63B3BB69-23CF-44E3-9099-C40C66FF867C}">
                  <a14:compatExt spid="_x0000_s374789"/>
                </a:ext>
              </a:extLst>
            </xdr:cNvPr>
            <xdr:cNvSpPr/>
          </xdr:nvSpPr>
          <xdr:spPr>
            <a:xfrm>
              <a:off x="0" y="0"/>
              <a:ext cx="0" cy="0"/>
            </a:xfrm>
            <a:prstGeom prst="rect">
              <a:avLst/>
            </a:prstGeom>
          </xdr:spPr>
        </xdr:sp>
        <xdr:clientData fPrintsWithSheet="0"/>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44</xdr:row>
          <xdr:rowOff>0</xdr:rowOff>
        </xdr:from>
        <xdr:to>
          <xdr:col>0</xdr:col>
          <xdr:colOff>971550</xdr:colOff>
          <xdr:row>47</xdr:row>
          <xdr:rowOff>314325</xdr:rowOff>
        </xdr:to>
        <xdr:sp macro="" textlink="">
          <xdr:nvSpPr>
            <xdr:cNvPr id="375809" name="Group Box 1" hidden="1">
              <a:extLst>
                <a:ext uri="{63B3BB69-23CF-44E3-9099-C40C66FF867C}">
                  <a14:compatExt spid="_x0000_s37580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2</xdr:col>
          <xdr:colOff>866775</xdr:colOff>
          <xdr:row>52</xdr:row>
          <xdr:rowOff>76200</xdr:rowOff>
        </xdr:to>
        <xdr:sp macro="" textlink="">
          <xdr:nvSpPr>
            <xdr:cNvPr id="375810" name="Group Box 2" hidden="1">
              <a:extLst>
                <a:ext uri="{63B3BB69-23CF-44E3-9099-C40C66FF867C}">
                  <a14:compatExt spid="_x0000_s37581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885825</xdr:colOff>
          <xdr:row>0</xdr:row>
          <xdr:rowOff>57150</xdr:rowOff>
        </xdr:from>
        <xdr:to>
          <xdr:col>5</xdr:col>
          <xdr:colOff>647700</xdr:colOff>
          <xdr:row>0</xdr:row>
          <xdr:rowOff>276225</xdr:rowOff>
        </xdr:to>
        <xdr:sp macro="" textlink="">
          <xdr:nvSpPr>
            <xdr:cNvPr id="375811" name="CommandButton1" hidden="1">
              <a:extLst>
                <a:ext uri="{63B3BB69-23CF-44E3-9099-C40C66FF867C}">
                  <a14:compatExt spid="_x0000_s37581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885825</xdr:colOff>
          <xdr:row>1</xdr:row>
          <xdr:rowOff>28575</xdr:rowOff>
        </xdr:from>
        <xdr:to>
          <xdr:col>5</xdr:col>
          <xdr:colOff>647700</xdr:colOff>
          <xdr:row>1</xdr:row>
          <xdr:rowOff>247650</xdr:rowOff>
        </xdr:to>
        <xdr:sp macro="" textlink="">
          <xdr:nvSpPr>
            <xdr:cNvPr id="375812" name="CommandButton2" hidden="1">
              <a:extLst>
                <a:ext uri="{63B3BB69-23CF-44E3-9099-C40C66FF867C}">
                  <a14:compatExt spid="_x0000_s3758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885825</xdr:colOff>
          <xdr:row>1</xdr:row>
          <xdr:rowOff>295275</xdr:rowOff>
        </xdr:from>
        <xdr:to>
          <xdr:col>5</xdr:col>
          <xdr:colOff>647700</xdr:colOff>
          <xdr:row>1</xdr:row>
          <xdr:rowOff>514350</xdr:rowOff>
        </xdr:to>
        <xdr:sp macro="" textlink="">
          <xdr:nvSpPr>
            <xdr:cNvPr id="375813" name="CommandButton3" hidden="1">
              <a:extLst>
                <a:ext uri="{63B3BB69-23CF-44E3-9099-C40C66FF867C}">
                  <a14:compatExt spid="_x0000_s37581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27</xdr:row>
          <xdr:rowOff>66675</xdr:rowOff>
        </xdr:from>
        <xdr:to>
          <xdr:col>2</xdr:col>
          <xdr:colOff>28575</xdr:colOff>
          <xdr:row>27</xdr:row>
          <xdr:rowOff>247650</xdr:rowOff>
        </xdr:to>
        <xdr:sp macro="" textlink="">
          <xdr:nvSpPr>
            <xdr:cNvPr id="375816" name="Check Box 8" hidden="1">
              <a:extLst>
                <a:ext uri="{63B3BB69-23CF-44E3-9099-C40C66FF867C}">
                  <a14:compatExt spid="_x0000_s375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1771650</xdr:colOff>
          <xdr:row>28</xdr:row>
          <xdr:rowOff>66675</xdr:rowOff>
        </xdr:from>
        <xdr:to>
          <xdr:col>2</xdr:col>
          <xdr:colOff>28575</xdr:colOff>
          <xdr:row>28</xdr:row>
          <xdr:rowOff>247650</xdr:rowOff>
        </xdr:to>
        <xdr:sp macro="" textlink="">
          <xdr:nvSpPr>
            <xdr:cNvPr id="375817" name="Check Box 9" hidden="1">
              <a:extLst>
                <a:ext uri="{63B3BB69-23CF-44E3-9099-C40C66FF867C}">
                  <a14:compatExt spid="_x0000_s375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33</xdr:row>
          <xdr:rowOff>28575</xdr:rowOff>
        </xdr:from>
        <xdr:to>
          <xdr:col>2</xdr:col>
          <xdr:colOff>38100</xdr:colOff>
          <xdr:row>33</xdr:row>
          <xdr:rowOff>200025</xdr:rowOff>
        </xdr:to>
        <xdr:sp macro="" textlink="">
          <xdr:nvSpPr>
            <xdr:cNvPr id="375819" name="Check Box 11" hidden="1">
              <a:extLst>
                <a:ext uri="{63B3BB69-23CF-44E3-9099-C40C66FF867C}">
                  <a14:compatExt spid="_x0000_s375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34</xdr:row>
          <xdr:rowOff>28575</xdr:rowOff>
        </xdr:from>
        <xdr:to>
          <xdr:col>2</xdr:col>
          <xdr:colOff>38100</xdr:colOff>
          <xdr:row>35</xdr:row>
          <xdr:rowOff>19050</xdr:rowOff>
        </xdr:to>
        <xdr:sp macro="" textlink="">
          <xdr:nvSpPr>
            <xdr:cNvPr id="375820" name="Check Box 12" hidden="1">
              <a:extLst>
                <a:ext uri="{63B3BB69-23CF-44E3-9099-C40C66FF867C}">
                  <a14:compatExt spid="_x0000_s375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3</xdr:row>
          <xdr:rowOff>9525</xdr:rowOff>
        </xdr:from>
        <xdr:to>
          <xdr:col>2</xdr:col>
          <xdr:colOff>114300</xdr:colOff>
          <xdr:row>4</xdr:row>
          <xdr:rowOff>19050</xdr:rowOff>
        </xdr:to>
        <xdr:sp macro="" textlink="">
          <xdr:nvSpPr>
            <xdr:cNvPr id="375825" name="Option Button 17" hidden="1">
              <a:extLst>
                <a:ext uri="{63B3BB69-23CF-44E3-9099-C40C66FF867C}">
                  <a14:compatExt spid="_x0000_s375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4</xdr:row>
          <xdr:rowOff>0</xdr:rowOff>
        </xdr:from>
        <xdr:to>
          <xdr:col>2</xdr:col>
          <xdr:colOff>114300</xdr:colOff>
          <xdr:row>5</xdr:row>
          <xdr:rowOff>9525</xdr:rowOff>
        </xdr:to>
        <xdr:sp macro="" textlink="">
          <xdr:nvSpPr>
            <xdr:cNvPr id="375826" name="Option Button 18" hidden="1">
              <a:extLst>
                <a:ext uri="{63B3BB69-23CF-44E3-9099-C40C66FF867C}">
                  <a14:compatExt spid="_x0000_s375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1790700</xdr:colOff>
          <xdr:row>5</xdr:row>
          <xdr:rowOff>9525</xdr:rowOff>
        </xdr:from>
        <xdr:to>
          <xdr:col>2</xdr:col>
          <xdr:colOff>114300</xdr:colOff>
          <xdr:row>6</xdr:row>
          <xdr:rowOff>19050</xdr:rowOff>
        </xdr:to>
        <xdr:sp macro="" textlink="">
          <xdr:nvSpPr>
            <xdr:cNvPr id="375827" name="Option Button 19" hidden="1">
              <a:extLst>
                <a:ext uri="{63B3BB69-23CF-44E3-9099-C40C66FF867C}">
                  <a14:compatExt spid="_x0000_s37582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971550</xdr:colOff>
          <xdr:row>46</xdr:row>
          <xdr:rowOff>190500</xdr:rowOff>
        </xdr:to>
        <xdr:sp macro="" textlink="">
          <xdr:nvSpPr>
            <xdr:cNvPr id="247809" name="Group Box 1" hidden="1">
              <a:extLst>
                <a:ext uri="{63B3BB69-23CF-44E3-9099-C40C66FF867C}">
                  <a14:compatExt spid="_x0000_s24780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0</xdr:rowOff>
        </xdr:from>
        <xdr:to>
          <xdr:col>2</xdr:col>
          <xdr:colOff>800100</xdr:colOff>
          <xdr:row>56</xdr:row>
          <xdr:rowOff>66675</xdr:rowOff>
        </xdr:to>
        <xdr:sp macro="" textlink="">
          <xdr:nvSpPr>
            <xdr:cNvPr id="247810" name="Group Box 2" hidden="1">
              <a:extLst>
                <a:ext uri="{63B3BB69-23CF-44E3-9099-C40C66FF867C}">
                  <a14:compatExt spid="_x0000_s24781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1371600</xdr:colOff>
          <xdr:row>0</xdr:row>
          <xdr:rowOff>66675</xdr:rowOff>
        </xdr:from>
        <xdr:to>
          <xdr:col>3</xdr:col>
          <xdr:colOff>114300</xdr:colOff>
          <xdr:row>0</xdr:row>
          <xdr:rowOff>285750</xdr:rowOff>
        </xdr:to>
        <xdr:sp macro="" textlink="">
          <xdr:nvSpPr>
            <xdr:cNvPr id="247811" name="CommandButton1" hidden="1">
              <a:extLst>
                <a:ext uri="{63B3BB69-23CF-44E3-9099-C40C66FF867C}">
                  <a14:compatExt spid="_x0000_s24781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1371600</xdr:colOff>
          <xdr:row>1</xdr:row>
          <xdr:rowOff>28575</xdr:rowOff>
        </xdr:from>
        <xdr:to>
          <xdr:col>3</xdr:col>
          <xdr:colOff>114300</xdr:colOff>
          <xdr:row>1</xdr:row>
          <xdr:rowOff>247650</xdr:rowOff>
        </xdr:to>
        <xdr:sp macro="" textlink="">
          <xdr:nvSpPr>
            <xdr:cNvPr id="247812" name="CommandButton2" hidden="1">
              <a:extLst>
                <a:ext uri="{63B3BB69-23CF-44E3-9099-C40C66FF867C}">
                  <a14:compatExt spid="_x0000_s24781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1371600</xdr:colOff>
          <xdr:row>1</xdr:row>
          <xdr:rowOff>285750</xdr:rowOff>
        </xdr:from>
        <xdr:to>
          <xdr:col>3</xdr:col>
          <xdr:colOff>114300</xdr:colOff>
          <xdr:row>1</xdr:row>
          <xdr:rowOff>504825</xdr:rowOff>
        </xdr:to>
        <xdr:sp macro="" textlink="">
          <xdr:nvSpPr>
            <xdr:cNvPr id="247813" name="CommandButton3" hidden="1">
              <a:extLst>
                <a:ext uri="{63B3BB69-23CF-44E3-9099-C40C66FF867C}">
                  <a14:compatExt spid="_x0000_s247813"/>
                </a:ext>
              </a:extLst>
            </xdr:cNvPr>
            <xdr:cNvSpPr/>
          </xdr:nvSpPr>
          <xdr:spPr>
            <a:xfrm>
              <a:off x="0" y="0"/>
              <a:ext cx="0" cy="0"/>
            </a:xfrm>
            <a:prstGeom prst="rect">
              <a:avLst/>
            </a:prstGeom>
          </xdr:spPr>
        </xdr:sp>
        <xdr:clientData fPrintsWithSheet="0"/>
      </xdr:twoCellAnchor>
    </mc:Choice>
    <mc:Fallback/>
  </mc:AlternateContent>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142875</xdr:rowOff>
        </xdr:to>
        <xdr:sp macro="" textlink="">
          <xdr:nvSpPr>
            <xdr:cNvPr id="376834" name="Group Box 2" hidden="1">
              <a:extLst>
                <a:ext uri="{63B3BB69-23CF-44E3-9099-C40C66FF867C}">
                  <a14:compatExt spid="_x0000_s37683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0</xdr:rowOff>
        </xdr:from>
        <xdr:to>
          <xdr:col>2</xdr:col>
          <xdr:colOff>809625</xdr:colOff>
          <xdr:row>57</xdr:row>
          <xdr:rowOff>38100</xdr:rowOff>
        </xdr:to>
        <xdr:sp macro="" textlink="">
          <xdr:nvSpPr>
            <xdr:cNvPr id="376835" name="Group Box 3" hidden="1">
              <a:extLst>
                <a:ext uri="{63B3BB69-23CF-44E3-9099-C40C66FF867C}">
                  <a14:compatExt spid="_x0000_s37683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2352675</xdr:colOff>
          <xdr:row>0</xdr:row>
          <xdr:rowOff>76200</xdr:rowOff>
        </xdr:from>
        <xdr:to>
          <xdr:col>2</xdr:col>
          <xdr:colOff>4152900</xdr:colOff>
          <xdr:row>1</xdr:row>
          <xdr:rowOff>0</xdr:rowOff>
        </xdr:to>
        <xdr:sp macro="" textlink="">
          <xdr:nvSpPr>
            <xdr:cNvPr id="376853" name="CommandButton1" hidden="1">
              <a:extLst>
                <a:ext uri="{63B3BB69-23CF-44E3-9099-C40C66FF867C}">
                  <a14:compatExt spid="_x0000_s37685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2352675</xdr:colOff>
          <xdr:row>1</xdr:row>
          <xdr:rowOff>47625</xdr:rowOff>
        </xdr:from>
        <xdr:to>
          <xdr:col>2</xdr:col>
          <xdr:colOff>4152900</xdr:colOff>
          <xdr:row>1</xdr:row>
          <xdr:rowOff>266700</xdr:rowOff>
        </xdr:to>
        <xdr:sp macro="" textlink="">
          <xdr:nvSpPr>
            <xdr:cNvPr id="376854" name="CommandButton2" hidden="1">
              <a:extLst>
                <a:ext uri="{63B3BB69-23CF-44E3-9099-C40C66FF867C}">
                  <a14:compatExt spid="_x0000_s37685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2352675</xdr:colOff>
          <xdr:row>1</xdr:row>
          <xdr:rowOff>314325</xdr:rowOff>
        </xdr:from>
        <xdr:to>
          <xdr:col>2</xdr:col>
          <xdr:colOff>4152900</xdr:colOff>
          <xdr:row>1</xdr:row>
          <xdr:rowOff>533400</xdr:rowOff>
        </xdr:to>
        <xdr:sp macro="" textlink="">
          <xdr:nvSpPr>
            <xdr:cNvPr id="376855" name="CommandButton3" hidden="1">
              <a:extLst>
                <a:ext uri="{63B3BB69-23CF-44E3-9099-C40C66FF867C}">
                  <a14:compatExt spid="_x0000_s37685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32</xdr:row>
          <xdr:rowOff>57150</xdr:rowOff>
        </xdr:from>
        <xdr:to>
          <xdr:col>1</xdr:col>
          <xdr:colOff>152400</xdr:colOff>
          <xdr:row>33</xdr:row>
          <xdr:rowOff>9525</xdr:rowOff>
        </xdr:to>
        <xdr:sp macro="" textlink="">
          <xdr:nvSpPr>
            <xdr:cNvPr id="376866" name="Check Box 34" hidden="1">
              <a:extLst>
                <a:ext uri="{63B3BB69-23CF-44E3-9099-C40C66FF867C}">
                  <a14:compatExt spid="_x0000_s376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33</xdr:row>
          <xdr:rowOff>57150</xdr:rowOff>
        </xdr:from>
        <xdr:to>
          <xdr:col>1</xdr:col>
          <xdr:colOff>152400</xdr:colOff>
          <xdr:row>34</xdr:row>
          <xdr:rowOff>9525</xdr:rowOff>
        </xdr:to>
        <xdr:sp macro="" textlink="">
          <xdr:nvSpPr>
            <xdr:cNvPr id="376867" name="Check Box 35" hidden="1">
              <a:extLst>
                <a:ext uri="{63B3BB69-23CF-44E3-9099-C40C66FF867C}">
                  <a14:compatExt spid="_x0000_s376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34</xdr:row>
          <xdr:rowOff>57150</xdr:rowOff>
        </xdr:from>
        <xdr:to>
          <xdr:col>1</xdr:col>
          <xdr:colOff>152400</xdr:colOff>
          <xdr:row>35</xdr:row>
          <xdr:rowOff>9525</xdr:rowOff>
        </xdr:to>
        <xdr:sp macro="" textlink="">
          <xdr:nvSpPr>
            <xdr:cNvPr id="376868" name="Check Box 36" hidden="1">
              <a:extLst>
                <a:ext uri="{63B3BB69-23CF-44E3-9099-C40C66FF867C}">
                  <a14:compatExt spid="_x0000_s376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35</xdr:row>
          <xdr:rowOff>57150</xdr:rowOff>
        </xdr:from>
        <xdr:to>
          <xdr:col>1</xdr:col>
          <xdr:colOff>152400</xdr:colOff>
          <xdr:row>36</xdr:row>
          <xdr:rowOff>9525</xdr:rowOff>
        </xdr:to>
        <xdr:sp macro="" textlink="">
          <xdr:nvSpPr>
            <xdr:cNvPr id="376869" name="Check Box 37" hidden="1">
              <a:extLst>
                <a:ext uri="{63B3BB69-23CF-44E3-9099-C40C66FF867C}">
                  <a14:compatExt spid="_x0000_s376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36</xdr:row>
          <xdr:rowOff>57150</xdr:rowOff>
        </xdr:from>
        <xdr:to>
          <xdr:col>1</xdr:col>
          <xdr:colOff>152400</xdr:colOff>
          <xdr:row>37</xdr:row>
          <xdr:rowOff>9525</xdr:rowOff>
        </xdr:to>
        <xdr:sp macro="" textlink="">
          <xdr:nvSpPr>
            <xdr:cNvPr id="376870" name="Check Box 38" hidden="1">
              <a:extLst>
                <a:ext uri="{63B3BB69-23CF-44E3-9099-C40C66FF867C}">
                  <a14:compatExt spid="_x0000_s376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37</xdr:row>
          <xdr:rowOff>57150</xdr:rowOff>
        </xdr:from>
        <xdr:to>
          <xdr:col>1</xdr:col>
          <xdr:colOff>152400</xdr:colOff>
          <xdr:row>38</xdr:row>
          <xdr:rowOff>9525</xdr:rowOff>
        </xdr:to>
        <xdr:sp macro="" textlink="">
          <xdr:nvSpPr>
            <xdr:cNvPr id="376871" name="Check Box 39" hidden="1">
              <a:extLst>
                <a:ext uri="{63B3BB69-23CF-44E3-9099-C40C66FF867C}">
                  <a14:compatExt spid="_x0000_s376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38</xdr:row>
          <xdr:rowOff>57150</xdr:rowOff>
        </xdr:from>
        <xdr:to>
          <xdr:col>1</xdr:col>
          <xdr:colOff>152400</xdr:colOff>
          <xdr:row>39</xdr:row>
          <xdr:rowOff>9525</xdr:rowOff>
        </xdr:to>
        <xdr:sp macro="" textlink="">
          <xdr:nvSpPr>
            <xdr:cNvPr id="376872" name="Check Box 40" hidden="1">
              <a:extLst>
                <a:ext uri="{63B3BB69-23CF-44E3-9099-C40C66FF867C}">
                  <a14:compatExt spid="_x0000_s376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39</xdr:row>
          <xdr:rowOff>28575</xdr:rowOff>
        </xdr:from>
        <xdr:to>
          <xdr:col>2</xdr:col>
          <xdr:colOff>114300</xdr:colOff>
          <xdr:row>39</xdr:row>
          <xdr:rowOff>180975</xdr:rowOff>
        </xdr:to>
        <xdr:sp macro="" textlink="">
          <xdr:nvSpPr>
            <xdr:cNvPr id="376874" name="Check Box 42" hidden="1">
              <a:extLst>
                <a:ext uri="{63B3BB69-23CF-44E3-9099-C40C66FF867C}">
                  <a14:compatExt spid="_x0000_s376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990600</xdr:colOff>
          <xdr:row>48</xdr:row>
          <xdr:rowOff>152400</xdr:rowOff>
        </xdr:to>
        <xdr:sp macro="" textlink="">
          <xdr:nvSpPr>
            <xdr:cNvPr id="376875" name="Group Box 43" hidden="1">
              <a:extLst>
                <a:ext uri="{63B3BB69-23CF-44E3-9099-C40C66FF867C}">
                  <a14:compatExt spid="_x0000_s37687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161925</xdr:rowOff>
        </xdr:to>
        <xdr:sp macro="" textlink="">
          <xdr:nvSpPr>
            <xdr:cNvPr id="376876" name="Group Box 44" hidden="1">
              <a:extLst>
                <a:ext uri="{63B3BB69-23CF-44E3-9099-C40C66FF867C}">
                  <a14:compatExt spid="_x0000_s37687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xdr:row>
          <xdr:rowOff>0</xdr:rowOff>
        </xdr:from>
        <xdr:to>
          <xdr:col>0</xdr:col>
          <xdr:colOff>962025</xdr:colOff>
          <xdr:row>48</xdr:row>
          <xdr:rowOff>180975</xdr:rowOff>
        </xdr:to>
        <xdr:sp macro="" textlink="">
          <xdr:nvSpPr>
            <xdr:cNvPr id="376877" name="Group Box 45" hidden="1">
              <a:extLst>
                <a:ext uri="{63B3BB69-23CF-44E3-9099-C40C66FF867C}">
                  <a14:compatExt spid="_x0000_s37687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962025</xdr:colOff>
          <xdr:row>46</xdr:row>
          <xdr:rowOff>123825</xdr:rowOff>
        </xdr:to>
        <xdr:sp macro="" textlink="">
          <xdr:nvSpPr>
            <xdr:cNvPr id="377857" name="Group Box 1" hidden="1">
              <a:extLst>
                <a:ext uri="{63B3BB69-23CF-44E3-9099-C40C66FF867C}">
                  <a14:compatExt spid="_x0000_s37785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0</xdr:rowOff>
        </xdr:from>
        <xdr:to>
          <xdr:col>2</xdr:col>
          <xdr:colOff>809625</xdr:colOff>
          <xdr:row>54</xdr:row>
          <xdr:rowOff>171450</xdr:rowOff>
        </xdr:to>
        <xdr:sp macro="" textlink="">
          <xdr:nvSpPr>
            <xdr:cNvPr id="377858" name="Group Box 2" hidden="1">
              <a:extLst>
                <a:ext uri="{63B3BB69-23CF-44E3-9099-C40C66FF867C}">
                  <a14:compatExt spid="_x0000_s37785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2352675</xdr:colOff>
          <xdr:row>0</xdr:row>
          <xdr:rowOff>76200</xdr:rowOff>
        </xdr:from>
        <xdr:to>
          <xdr:col>2</xdr:col>
          <xdr:colOff>4152900</xdr:colOff>
          <xdr:row>1</xdr:row>
          <xdr:rowOff>0</xdr:rowOff>
        </xdr:to>
        <xdr:sp macro="" textlink="">
          <xdr:nvSpPr>
            <xdr:cNvPr id="377859" name="CommandButton1" hidden="1">
              <a:extLst>
                <a:ext uri="{63B3BB69-23CF-44E3-9099-C40C66FF867C}">
                  <a14:compatExt spid="_x0000_s37785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2352675</xdr:colOff>
          <xdr:row>1</xdr:row>
          <xdr:rowOff>57150</xdr:rowOff>
        </xdr:from>
        <xdr:to>
          <xdr:col>2</xdr:col>
          <xdr:colOff>4152900</xdr:colOff>
          <xdr:row>1</xdr:row>
          <xdr:rowOff>276225</xdr:rowOff>
        </xdr:to>
        <xdr:sp macro="" textlink="">
          <xdr:nvSpPr>
            <xdr:cNvPr id="377860" name="CommandButton2" hidden="1">
              <a:extLst>
                <a:ext uri="{63B3BB69-23CF-44E3-9099-C40C66FF867C}">
                  <a14:compatExt spid="_x0000_s3778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2352675</xdr:colOff>
          <xdr:row>1</xdr:row>
          <xdr:rowOff>323850</xdr:rowOff>
        </xdr:from>
        <xdr:to>
          <xdr:col>2</xdr:col>
          <xdr:colOff>4152900</xdr:colOff>
          <xdr:row>1</xdr:row>
          <xdr:rowOff>542925</xdr:rowOff>
        </xdr:to>
        <xdr:sp macro="" textlink="">
          <xdr:nvSpPr>
            <xdr:cNvPr id="377861" name="CommandButton3" hidden="1">
              <a:extLst>
                <a:ext uri="{63B3BB69-23CF-44E3-9099-C40C66FF867C}">
                  <a14:compatExt spid="_x0000_s37786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34</xdr:row>
          <xdr:rowOff>57150</xdr:rowOff>
        </xdr:from>
        <xdr:to>
          <xdr:col>1</xdr:col>
          <xdr:colOff>152400</xdr:colOff>
          <xdr:row>35</xdr:row>
          <xdr:rowOff>9525</xdr:rowOff>
        </xdr:to>
        <xdr:sp macro="" textlink="">
          <xdr:nvSpPr>
            <xdr:cNvPr id="377862" name="Check Box 6" hidden="1">
              <a:extLst>
                <a:ext uri="{63B3BB69-23CF-44E3-9099-C40C66FF867C}">
                  <a14:compatExt spid="_x0000_s377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35</xdr:row>
          <xdr:rowOff>57150</xdr:rowOff>
        </xdr:from>
        <xdr:to>
          <xdr:col>1</xdr:col>
          <xdr:colOff>152400</xdr:colOff>
          <xdr:row>36</xdr:row>
          <xdr:rowOff>9525</xdr:rowOff>
        </xdr:to>
        <xdr:sp macro="" textlink="">
          <xdr:nvSpPr>
            <xdr:cNvPr id="377863" name="Check Box 7" hidden="1">
              <a:extLst>
                <a:ext uri="{63B3BB69-23CF-44E3-9099-C40C66FF867C}">
                  <a14:compatExt spid="_x0000_s377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1676400</xdr:colOff>
          <xdr:row>36</xdr:row>
          <xdr:rowOff>57150</xdr:rowOff>
        </xdr:from>
        <xdr:to>
          <xdr:col>1</xdr:col>
          <xdr:colOff>152400</xdr:colOff>
          <xdr:row>37</xdr:row>
          <xdr:rowOff>9525</xdr:rowOff>
        </xdr:to>
        <xdr:sp macro="" textlink="">
          <xdr:nvSpPr>
            <xdr:cNvPr id="377864" name="Check Box 8" hidden="1">
              <a:extLst>
                <a:ext uri="{63B3BB69-23CF-44E3-9099-C40C66FF867C}">
                  <a14:compatExt spid="_x0000_s377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962025</xdr:colOff>
          <xdr:row>46</xdr:row>
          <xdr:rowOff>123825</xdr:rowOff>
        </xdr:to>
        <xdr:sp macro="" textlink="">
          <xdr:nvSpPr>
            <xdr:cNvPr id="377865" name="Group Box 9" hidden="1">
              <a:extLst>
                <a:ext uri="{63B3BB69-23CF-44E3-9099-C40C66FF867C}">
                  <a14:compatExt spid="_x0000_s37786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990600</xdr:colOff>
          <xdr:row>46</xdr:row>
          <xdr:rowOff>152400</xdr:rowOff>
        </xdr:to>
        <xdr:sp macro="" textlink="">
          <xdr:nvSpPr>
            <xdr:cNvPr id="377866" name="Group Box 10" hidden="1">
              <a:extLst>
                <a:ext uri="{63B3BB69-23CF-44E3-9099-C40C66FF867C}">
                  <a14:compatExt spid="_x0000_s377866"/>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41</xdr:row>
          <xdr:rowOff>0</xdr:rowOff>
        </xdr:from>
        <xdr:to>
          <xdr:col>0</xdr:col>
          <xdr:colOff>962025</xdr:colOff>
          <xdr:row>46</xdr:row>
          <xdr:rowOff>161925</xdr:rowOff>
        </xdr:to>
        <xdr:sp macro="" textlink="">
          <xdr:nvSpPr>
            <xdr:cNvPr id="377867" name="Group Box 11" hidden="1">
              <a:extLst>
                <a:ext uri="{63B3BB69-23CF-44E3-9099-C40C66FF867C}">
                  <a14:compatExt spid="_x0000_s37786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38</xdr:row>
          <xdr:rowOff>0</xdr:rowOff>
        </xdr:from>
        <xdr:to>
          <xdr:col>0</xdr:col>
          <xdr:colOff>962025</xdr:colOff>
          <xdr:row>43</xdr:row>
          <xdr:rowOff>142875</xdr:rowOff>
        </xdr:to>
        <xdr:sp macro="" textlink="">
          <xdr:nvSpPr>
            <xdr:cNvPr id="398337" name="Group Box 1" hidden="1">
              <a:extLst>
                <a:ext uri="{63B3BB69-23CF-44E3-9099-C40C66FF867C}">
                  <a14:compatExt spid="_x0000_s39833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0</xdr:rowOff>
        </xdr:from>
        <xdr:to>
          <xdr:col>2</xdr:col>
          <xdr:colOff>809625</xdr:colOff>
          <xdr:row>51</xdr:row>
          <xdr:rowOff>190500</xdr:rowOff>
        </xdr:to>
        <xdr:sp macro="" textlink="">
          <xdr:nvSpPr>
            <xdr:cNvPr id="398338" name="Group Box 2" hidden="1">
              <a:extLst>
                <a:ext uri="{63B3BB69-23CF-44E3-9099-C40C66FF867C}">
                  <a14:compatExt spid="_x0000_s3983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2638425</xdr:colOff>
          <xdr:row>1</xdr:row>
          <xdr:rowOff>28575</xdr:rowOff>
        </xdr:from>
        <xdr:to>
          <xdr:col>4</xdr:col>
          <xdr:colOff>180975</xdr:colOff>
          <xdr:row>1</xdr:row>
          <xdr:rowOff>28575</xdr:rowOff>
        </xdr:to>
        <xdr:sp macro="" textlink="">
          <xdr:nvSpPr>
            <xdr:cNvPr id="398339" name="CommandButton10" hidden="1">
              <a:extLst>
                <a:ext uri="{63B3BB69-23CF-44E3-9099-C40C66FF867C}">
                  <a14:compatExt spid="_x0000_s39833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2638425</xdr:colOff>
          <xdr:row>1</xdr:row>
          <xdr:rowOff>285750</xdr:rowOff>
        </xdr:from>
        <xdr:to>
          <xdr:col>4</xdr:col>
          <xdr:colOff>180975</xdr:colOff>
          <xdr:row>1</xdr:row>
          <xdr:rowOff>285750</xdr:rowOff>
        </xdr:to>
        <xdr:sp macro="" textlink="">
          <xdr:nvSpPr>
            <xdr:cNvPr id="398340" name="CommandButton20" hidden="1">
              <a:extLst>
                <a:ext uri="{63B3BB69-23CF-44E3-9099-C40C66FF867C}">
                  <a14:compatExt spid="_x0000_s39834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2638425</xdr:colOff>
          <xdr:row>1</xdr:row>
          <xdr:rowOff>552450</xdr:rowOff>
        </xdr:from>
        <xdr:to>
          <xdr:col>4</xdr:col>
          <xdr:colOff>180975</xdr:colOff>
          <xdr:row>1</xdr:row>
          <xdr:rowOff>552450</xdr:rowOff>
        </xdr:to>
        <xdr:sp macro="" textlink="">
          <xdr:nvSpPr>
            <xdr:cNvPr id="398341" name="CommandButton30" hidden="1">
              <a:extLst>
                <a:ext uri="{63B3BB69-23CF-44E3-9099-C40C66FF867C}">
                  <a14:compatExt spid="_x0000_s39834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38</xdr:row>
          <xdr:rowOff>0</xdr:rowOff>
        </xdr:from>
        <xdr:to>
          <xdr:col>0</xdr:col>
          <xdr:colOff>962025</xdr:colOff>
          <xdr:row>43</xdr:row>
          <xdr:rowOff>142875</xdr:rowOff>
        </xdr:to>
        <xdr:sp macro="" textlink="">
          <xdr:nvSpPr>
            <xdr:cNvPr id="398345" name="Group Box 9" hidden="1">
              <a:extLst>
                <a:ext uri="{63B3BB69-23CF-44E3-9099-C40C66FF867C}">
                  <a14:compatExt spid="_x0000_s398345"/>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2324100</xdr:colOff>
          <xdr:row>0</xdr:row>
          <xdr:rowOff>66675</xdr:rowOff>
        </xdr:from>
        <xdr:to>
          <xdr:col>2</xdr:col>
          <xdr:colOff>4124325</xdr:colOff>
          <xdr:row>0</xdr:row>
          <xdr:rowOff>276225</xdr:rowOff>
        </xdr:to>
        <xdr:sp macro="" textlink="">
          <xdr:nvSpPr>
            <xdr:cNvPr id="398355" name="CommandButton1" hidden="1">
              <a:extLst>
                <a:ext uri="{63B3BB69-23CF-44E3-9099-C40C66FF867C}">
                  <a14:compatExt spid="_x0000_s39835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2305050</xdr:colOff>
          <xdr:row>1</xdr:row>
          <xdr:rowOff>38100</xdr:rowOff>
        </xdr:from>
        <xdr:to>
          <xdr:col>2</xdr:col>
          <xdr:colOff>4105275</xdr:colOff>
          <xdr:row>1</xdr:row>
          <xdr:rowOff>257175</xdr:rowOff>
        </xdr:to>
        <xdr:sp macro="" textlink="">
          <xdr:nvSpPr>
            <xdr:cNvPr id="398356" name="CommandButton2" hidden="1">
              <a:extLst>
                <a:ext uri="{63B3BB69-23CF-44E3-9099-C40C66FF867C}">
                  <a14:compatExt spid="_x0000_s39835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2305050</xdr:colOff>
          <xdr:row>1</xdr:row>
          <xdr:rowOff>304800</xdr:rowOff>
        </xdr:from>
        <xdr:to>
          <xdr:col>2</xdr:col>
          <xdr:colOff>4105275</xdr:colOff>
          <xdr:row>1</xdr:row>
          <xdr:rowOff>523875</xdr:rowOff>
        </xdr:to>
        <xdr:sp macro="" textlink="">
          <xdr:nvSpPr>
            <xdr:cNvPr id="398357" name="CommandButton3" hidden="1">
              <a:extLst>
                <a:ext uri="{63B3BB69-23CF-44E3-9099-C40C66FF867C}">
                  <a14:compatExt spid="_x0000_s398357"/>
                </a:ext>
              </a:extLst>
            </xdr:cNvPr>
            <xdr:cNvSpPr/>
          </xdr:nvSpPr>
          <xdr:spPr>
            <a:xfrm>
              <a:off x="0" y="0"/>
              <a:ext cx="0" cy="0"/>
            </a:xfrm>
            <a:prstGeom prst="rect">
              <a:avLst/>
            </a:prstGeom>
          </xdr:spPr>
        </xdr:sp>
        <xdr:clientData fPrintsWithSheet="0"/>
      </xdr:twoCellAnchor>
    </mc:Choice>
    <mc:Fallback/>
  </mc:AlternateContent>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26</xdr:row>
          <xdr:rowOff>0</xdr:rowOff>
        </xdr:from>
        <xdr:to>
          <xdr:col>0</xdr:col>
          <xdr:colOff>981075</xdr:colOff>
          <xdr:row>31</xdr:row>
          <xdr:rowOff>152400</xdr:rowOff>
        </xdr:to>
        <xdr:sp macro="" textlink="">
          <xdr:nvSpPr>
            <xdr:cNvPr id="286721" name="Group Box 1" hidden="1">
              <a:extLst>
                <a:ext uri="{63B3BB69-23CF-44E3-9099-C40C66FF867C}">
                  <a14:compatExt spid="_x0000_s28672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xdr:col>
          <xdr:colOff>971550</xdr:colOff>
          <xdr:row>42</xdr:row>
          <xdr:rowOff>47625</xdr:rowOff>
        </xdr:to>
        <xdr:sp macro="" textlink="">
          <xdr:nvSpPr>
            <xdr:cNvPr id="286722" name="Group Box 2" hidden="1">
              <a:extLst>
                <a:ext uri="{63B3BB69-23CF-44E3-9099-C40C66FF867C}">
                  <a14:compatExt spid="_x0000_s28672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1171575</xdr:colOff>
          <xdr:row>0</xdr:row>
          <xdr:rowOff>66675</xdr:rowOff>
        </xdr:from>
        <xdr:to>
          <xdr:col>1</xdr:col>
          <xdr:colOff>2971800</xdr:colOff>
          <xdr:row>0</xdr:row>
          <xdr:rowOff>276225</xdr:rowOff>
        </xdr:to>
        <xdr:sp macro="" textlink="">
          <xdr:nvSpPr>
            <xdr:cNvPr id="286723" name="CommandButton1" hidden="1">
              <a:extLst>
                <a:ext uri="{63B3BB69-23CF-44E3-9099-C40C66FF867C}">
                  <a14:compatExt spid="_x0000_s28672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1162050</xdr:colOff>
          <xdr:row>1</xdr:row>
          <xdr:rowOff>38100</xdr:rowOff>
        </xdr:from>
        <xdr:to>
          <xdr:col>1</xdr:col>
          <xdr:colOff>2962275</xdr:colOff>
          <xdr:row>1</xdr:row>
          <xdr:rowOff>257175</xdr:rowOff>
        </xdr:to>
        <xdr:sp macro="" textlink="">
          <xdr:nvSpPr>
            <xdr:cNvPr id="286724" name="CommandButton2" hidden="1">
              <a:extLst>
                <a:ext uri="{63B3BB69-23CF-44E3-9099-C40C66FF867C}">
                  <a14:compatExt spid="_x0000_s28672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1162050</xdr:colOff>
          <xdr:row>1</xdr:row>
          <xdr:rowOff>304800</xdr:rowOff>
        </xdr:from>
        <xdr:to>
          <xdr:col>1</xdr:col>
          <xdr:colOff>2962275</xdr:colOff>
          <xdr:row>1</xdr:row>
          <xdr:rowOff>523875</xdr:rowOff>
        </xdr:to>
        <xdr:sp macro="" textlink="">
          <xdr:nvSpPr>
            <xdr:cNvPr id="286725" name="CommandButton3" hidden="1">
              <a:extLst>
                <a:ext uri="{63B3BB69-23CF-44E3-9099-C40C66FF867C}">
                  <a14:compatExt spid="_x0000_s28672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26</xdr:row>
          <xdr:rowOff>0</xdr:rowOff>
        </xdr:from>
        <xdr:to>
          <xdr:col>0</xdr:col>
          <xdr:colOff>990600</xdr:colOff>
          <xdr:row>31</xdr:row>
          <xdr:rowOff>0</xdr:rowOff>
        </xdr:to>
        <xdr:sp macro="" textlink="">
          <xdr:nvSpPr>
            <xdr:cNvPr id="286738" name="Group Box 18" hidden="1">
              <a:extLst>
                <a:ext uri="{63B3BB69-23CF-44E3-9099-C40C66FF867C}">
                  <a14:compatExt spid="_x0000_s28673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33</xdr:row>
          <xdr:rowOff>0</xdr:rowOff>
        </xdr:from>
        <xdr:to>
          <xdr:col>0</xdr:col>
          <xdr:colOff>971550</xdr:colOff>
          <xdr:row>37</xdr:row>
          <xdr:rowOff>85725</xdr:rowOff>
        </xdr:to>
        <xdr:sp macro="" textlink="">
          <xdr:nvSpPr>
            <xdr:cNvPr id="141321" name="Group Box 9" hidden="1">
              <a:extLst>
                <a:ext uri="{63B3BB69-23CF-44E3-9099-C40C66FF867C}">
                  <a14:compatExt spid="_x0000_s14132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876300</xdr:colOff>
          <xdr:row>46</xdr:row>
          <xdr:rowOff>76200</xdr:rowOff>
        </xdr:to>
        <xdr:sp macro="" textlink="">
          <xdr:nvSpPr>
            <xdr:cNvPr id="141322" name="Group Box 10" hidden="1">
              <a:extLst>
                <a:ext uri="{63B3BB69-23CF-44E3-9099-C40C66FF867C}">
                  <a14:compatExt spid="_x0000_s14132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1171575</xdr:colOff>
          <xdr:row>0</xdr:row>
          <xdr:rowOff>76200</xdr:rowOff>
        </xdr:from>
        <xdr:to>
          <xdr:col>2</xdr:col>
          <xdr:colOff>2971800</xdr:colOff>
          <xdr:row>1</xdr:row>
          <xdr:rowOff>0</xdr:rowOff>
        </xdr:to>
        <xdr:sp macro="" textlink="">
          <xdr:nvSpPr>
            <xdr:cNvPr id="141327" name="CommandButton1" hidden="1">
              <a:extLst>
                <a:ext uri="{63B3BB69-23CF-44E3-9099-C40C66FF867C}">
                  <a14:compatExt spid="_x0000_s14132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1171575</xdr:colOff>
          <xdr:row>1</xdr:row>
          <xdr:rowOff>47625</xdr:rowOff>
        </xdr:from>
        <xdr:to>
          <xdr:col>2</xdr:col>
          <xdr:colOff>2971800</xdr:colOff>
          <xdr:row>1</xdr:row>
          <xdr:rowOff>266700</xdr:rowOff>
        </xdr:to>
        <xdr:sp macro="" textlink="">
          <xdr:nvSpPr>
            <xdr:cNvPr id="141328" name="CommandButton2" hidden="1">
              <a:extLst>
                <a:ext uri="{63B3BB69-23CF-44E3-9099-C40C66FF867C}">
                  <a14:compatExt spid="_x0000_s14132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1171575</xdr:colOff>
          <xdr:row>1</xdr:row>
          <xdr:rowOff>304800</xdr:rowOff>
        </xdr:from>
        <xdr:to>
          <xdr:col>2</xdr:col>
          <xdr:colOff>2971800</xdr:colOff>
          <xdr:row>1</xdr:row>
          <xdr:rowOff>523875</xdr:rowOff>
        </xdr:to>
        <xdr:sp macro="" textlink="">
          <xdr:nvSpPr>
            <xdr:cNvPr id="141329" name="CommandButton3" hidden="1">
              <a:extLst>
                <a:ext uri="{63B3BB69-23CF-44E3-9099-C40C66FF867C}">
                  <a14:compatExt spid="_x0000_s14132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28575</xdr:rowOff>
        </xdr:from>
        <xdr:to>
          <xdr:col>1</xdr:col>
          <xdr:colOff>266700</xdr:colOff>
          <xdr:row>6</xdr:row>
          <xdr:rowOff>171450</xdr:rowOff>
        </xdr:to>
        <xdr:sp macro="" textlink="">
          <xdr:nvSpPr>
            <xdr:cNvPr id="141337" name="Check Box 25" hidden="1">
              <a:extLst>
                <a:ext uri="{63B3BB69-23CF-44E3-9099-C40C66FF867C}">
                  <a14:compatExt spid="_x0000_s14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28575</xdr:rowOff>
        </xdr:from>
        <xdr:to>
          <xdr:col>1</xdr:col>
          <xdr:colOff>266700</xdr:colOff>
          <xdr:row>7</xdr:row>
          <xdr:rowOff>171450</xdr:rowOff>
        </xdr:to>
        <xdr:sp macro="" textlink="">
          <xdr:nvSpPr>
            <xdr:cNvPr id="141338" name="Check Box 26" hidden="1">
              <a:extLst>
                <a:ext uri="{63B3BB69-23CF-44E3-9099-C40C66FF867C}">
                  <a14:compatExt spid="_x0000_s14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28575</xdr:rowOff>
        </xdr:from>
        <xdr:to>
          <xdr:col>1</xdr:col>
          <xdr:colOff>266700</xdr:colOff>
          <xdr:row>8</xdr:row>
          <xdr:rowOff>171450</xdr:rowOff>
        </xdr:to>
        <xdr:sp macro="" textlink="">
          <xdr:nvSpPr>
            <xdr:cNvPr id="141339" name="Check Box 27" hidden="1">
              <a:extLst>
                <a:ext uri="{63B3BB69-23CF-44E3-9099-C40C66FF867C}">
                  <a14:compatExt spid="_x0000_s14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28575</xdr:rowOff>
        </xdr:from>
        <xdr:to>
          <xdr:col>1</xdr:col>
          <xdr:colOff>266700</xdr:colOff>
          <xdr:row>9</xdr:row>
          <xdr:rowOff>171450</xdr:rowOff>
        </xdr:to>
        <xdr:sp macro="" textlink="">
          <xdr:nvSpPr>
            <xdr:cNvPr id="141340" name="Check Box 28" hidden="1">
              <a:extLst>
                <a:ext uri="{63B3BB69-23CF-44E3-9099-C40C66FF867C}">
                  <a14:compatExt spid="_x0000_s14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28575</xdr:rowOff>
        </xdr:from>
        <xdr:to>
          <xdr:col>1</xdr:col>
          <xdr:colOff>266700</xdr:colOff>
          <xdr:row>10</xdr:row>
          <xdr:rowOff>171450</xdr:rowOff>
        </xdr:to>
        <xdr:sp macro="" textlink="">
          <xdr:nvSpPr>
            <xdr:cNvPr id="141341" name="Check Box 29" hidden="1">
              <a:extLst>
                <a:ext uri="{63B3BB69-23CF-44E3-9099-C40C66FF867C}">
                  <a14:compatExt spid="_x0000_s14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28575</xdr:rowOff>
        </xdr:from>
        <xdr:to>
          <xdr:col>1</xdr:col>
          <xdr:colOff>266700</xdr:colOff>
          <xdr:row>11</xdr:row>
          <xdr:rowOff>171450</xdr:rowOff>
        </xdr:to>
        <xdr:sp macro="" textlink="">
          <xdr:nvSpPr>
            <xdr:cNvPr id="141342" name="Check Box 30" hidden="1">
              <a:extLst>
                <a:ext uri="{63B3BB69-23CF-44E3-9099-C40C66FF867C}">
                  <a14:compatExt spid="_x0000_s14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28575</xdr:rowOff>
        </xdr:from>
        <xdr:to>
          <xdr:col>1</xdr:col>
          <xdr:colOff>266700</xdr:colOff>
          <xdr:row>12</xdr:row>
          <xdr:rowOff>171450</xdr:rowOff>
        </xdr:to>
        <xdr:sp macro="" textlink="">
          <xdr:nvSpPr>
            <xdr:cNvPr id="141343" name="Check Box 31" hidden="1">
              <a:extLst>
                <a:ext uri="{63B3BB69-23CF-44E3-9099-C40C66FF867C}">
                  <a14:compatExt spid="_x0000_s14134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26</xdr:row>
          <xdr:rowOff>0</xdr:rowOff>
        </xdr:from>
        <xdr:to>
          <xdr:col>0</xdr:col>
          <xdr:colOff>971550</xdr:colOff>
          <xdr:row>31</xdr:row>
          <xdr:rowOff>0</xdr:rowOff>
        </xdr:to>
        <xdr:sp macro="" textlink="">
          <xdr:nvSpPr>
            <xdr:cNvPr id="54281" name="Group Box 9" hidden="1">
              <a:extLst>
                <a:ext uri="{63B3BB69-23CF-44E3-9099-C40C66FF867C}">
                  <a14:compatExt spid="_x0000_s5428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xdr:col>
          <xdr:colOff>866775</xdr:colOff>
          <xdr:row>36</xdr:row>
          <xdr:rowOff>38100</xdr:rowOff>
        </xdr:to>
        <xdr:sp macro="" textlink="">
          <xdr:nvSpPr>
            <xdr:cNvPr id="54282" name="Group Box 10" hidden="1">
              <a:extLst>
                <a:ext uri="{63B3BB69-23CF-44E3-9099-C40C66FF867C}">
                  <a14:compatExt spid="_x0000_s5428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0</xdr:row>
          <xdr:rowOff>57150</xdr:rowOff>
        </xdr:from>
        <xdr:to>
          <xdr:col>1</xdr:col>
          <xdr:colOff>2990850</xdr:colOff>
          <xdr:row>0</xdr:row>
          <xdr:rowOff>276225</xdr:rowOff>
        </xdr:to>
        <xdr:sp macro="" textlink="">
          <xdr:nvSpPr>
            <xdr:cNvPr id="54286" name="CommandButton1" hidden="1">
              <a:extLst>
                <a:ext uri="{63B3BB69-23CF-44E3-9099-C40C66FF867C}">
                  <a14:compatExt spid="_x0000_s5428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1</xdr:row>
          <xdr:rowOff>19050</xdr:rowOff>
        </xdr:from>
        <xdr:to>
          <xdr:col>1</xdr:col>
          <xdr:colOff>2990850</xdr:colOff>
          <xdr:row>1</xdr:row>
          <xdr:rowOff>238125</xdr:rowOff>
        </xdr:to>
        <xdr:sp macro="" textlink="">
          <xdr:nvSpPr>
            <xdr:cNvPr id="54287" name="CommandButton2" hidden="1">
              <a:extLst>
                <a:ext uri="{63B3BB69-23CF-44E3-9099-C40C66FF867C}">
                  <a14:compatExt spid="_x0000_s5428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1190625</xdr:colOff>
          <xdr:row>1</xdr:row>
          <xdr:rowOff>276225</xdr:rowOff>
        </xdr:from>
        <xdr:to>
          <xdr:col>1</xdr:col>
          <xdr:colOff>2990850</xdr:colOff>
          <xdr:row>1</xdr:row>
          <xdr:rowOff>495300</xdr:rowOff>
        </xdr:to>
        <xdr:sp macro="" textlink="">
          <xdr:nvSpPr>
            <xdr:cNvPr id="54288" name="CommandButton3" hidden="1">
              <a:extLst>
                <a:ext uri="{63B3BB69-23CF-44E3-9099-C40C66FF867C}">
                  <a14:compatExt spid="_x0000_s54288"/>
                </a:ext>
              </a:extLst>
            </xdr:cNvPr>
            <xdr:cNvSpPr/>
          </xdr:nvSpPr>
          <xdr:spPr>
            <a:xfrm>
              <a:off x="0" y="0"/>
              <a:ext cx="0" cy="0"/>
            </a:xfrm>
            <a:prstGeom prst="rect">
              <a:avLst/>
            </a:prstGeom>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27</xdr:row>
          <xdr:rowOff>0</xdr:rowOff>
        </xdr:from>
        <xdr:to>
          <xdr:col>0</xdr:col>
          <xdr:colOff>971550</xdr:colOff>
          <xdr:row>31</xdr:row>
          <xdr:rowOff>171450</xdr:rowOff>
        </xdr:to>
        <xdr:sp macro="" textlink="">
          <xdr:nvSpPr>
            <xdr:cNvPr id="102409" name="Group Box 9" hidden="1">
              <a:extLst>
                <a:ext uri="{63B3BB69-23CF-44E3-9099-C40C66FF867C}">
                  <a14:compatExt spid="_x0000_s102409"/>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1</xdr:col>
          <xdr:colOff>866775</xdr:colOff>
          <xdr:row>37</xdr:row>
          <xdr:rowOff>38100</xdr:rowOff>
        </xdr:to>
        <xdr:sp macro="" textlink="">
          <xdr:nvSpPr>
            <xdr:cNvPr id="102410" name="Group Box 10" hidden="1">
              <a:extLst>
                <a:ext uri="{63B3BB69-23CF-44E3-9099-C40C66FF867C}">
                  <a14:compatExt spid="_x0000_s102410"/>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1209675</xdr:colOff>
          <xdr:row>0</xdr:row>
          <xdr:rowOff>47625</xdr:rowOff>
        </xdr:from>
        <xdr:to>
          <xdr:col>1</xdr:col>
          <xdr:colOff>3009900</xdr:colOff>
          <xdr:row>0</xdr:row>
          <xdr:rowOff>266700</xdr:rowOff>
        </xdr:to>
        <xdr:sp macro="" textlink="">
          <xdr:nvSpPr>
            <xdr:cNvPr id="102418" name="CommandButton1" hidden="1">
              <a:extLst>
                <a:ext uri="{63B3BB69-23CF-44E3-9099-C40C66FF867C}">
                  <a14:compatExt spid="_x0000_s10241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1</xdr:row>
          <xdr:rowOff>19050</xdr:rowOff>
        </xdr:from>
        <xdr:to>
          <xdr:col>1</xdr:col>
          <xdr:colOff>3000375</xdr:colOff>
          <xdr:row>1</xdr:row>
          <xdr:rowOff>238125</xdr:rowOff>
        </xdr:to>
        <xdr:sp macro="" textlink="">
          <xdr:nvSpPr>
            <xdr:cNvPr id="102419" name="CommandButton2" hidden="1">
              <a:extLst>
                <a:ext uri="{63B3BB69-23CF-44E3-9099-C40C66FF867C}">
                  <a14:compatExt spid="_x0000_s10241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1</xdr:row>
          <xdr:rowOff>285750</xdr:rowOff>
        </xdr:from>
        <xdr:to>
          <xdr:col>1</xdr:col>
          <xdr:colOff>3000375</xdr:colOff>
          <xdr:row>1</xdr:row>
          <xdr:rowOff>504825</xdr:rowOff>
        </xdr:to>
        <xdr:sp macro="" textlink="">
          <xdr:nvSpPr>
            <xdr:cNvPr id="102420" name="CommandButton3" hidden="1">
              <a:extLst>
                <a:ext uri="{63B3BB69-23CF-44E3-9099-C40C66FF867C}">
                  <a14:compatExt spid="_x0000_s102420"/>
                </a:ext>
              </a:extLst>
            </xdr:cNvPr>
            <xdr:cNvSpPr/>
          </xdr:nvSpPr>
          <xdr:spPr>
            <a:xfrm>
              <a:off x="0" y="0"/>
              <a:ext cx="0" cy="0"/>
            </a:xfrm>
            <a:prstGeom prst="rect">
              <a:avLst/>
            </a:prstGeom>
          </xdr:spPr>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28</xdr:row>
          <xdr:rowOff>0</xdr:rowOff>
        </xdr:from>
        <xdr:to>
          <xdr:col>0</xdr:col>
          <xdr:colOff>971550</xdr:colOff>
          <xdr:row>33</xdr:row>
          <xdr:rowOff>0</xdr:rowOff>
        </xdr:to>
        <xdr:sp macro="" textlink="">
          <xdr:nvSpPr>
            <xdr:cNvPr id="249857" name="Group Box 1" hidden="1">
              <a:extLst>
                <a:ext uri="{63B3BB69-23CF-44E3-9099-C40C66FF867C}">
                  <a14:compatExt spid="_x0000_s249857"/>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1</xdr:col>
          <xdr:colOff>866775</xdr:colOff>
          <xdr:row>38</xdr:row>
          <xdr:rowOff>19050</xdr:rowOff>
        </xdr:to>
        <xdr:sp macro="" textlink="">
          <xdr:nvSpPr>
            <xdr:cNvPr id="249858" name="Group Box 2" hidden="1">
              <a:extLst>
                <a:ext uri="{63B3BB69-23CF-44E3-9099-C40C66FF867C}">
                  <a14:compatExt spid="_x0000_s24985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1162050</xdr:colOff>
          <xdr:row>0</xdr:row>
          <xdr:rowOff>76200</xdr:rowOff>
        </xdr:from>
        <xdr:to>
          <xdr:col>1</xdr:col>
          <xdr:colOff>2962275</xdr:colOff>
          <xdr:row>1</xdr:row>
          <xdr:rowOff>0</xdr:rowOff>
        </xdr:to>
        <xdr:sp macro="" textlink="">
          <xdr:nvSpPr>
            <xdr:cNvPr id="249859" name="CommandButton1" hidden="1">
              <a:extLst>
                <a:ext uri="{63B3BB69-23CF-44E3-9099-C40C66FF867C}">
                  <a14:compatExt spid="_x0000_s24985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1152525</xdr:colOff>
          <xdr:row>1</xdr:row>
          <xdr:rowOff>57150</xdr:rowOff>
        </xdr:from>
        <xdr:to>
          <xdr:col>1</xdr:col>
          <xdr:colOff>2952750</xdr:colOff>
          <xdr:row>1</xdr:row>
          <xdr:rowOff>276225</xdr:rowOff>
        </xdr:to>
        <xdr:sp macro="" textlink="">
          <xdr:nvSpPr>
            <xdr:cNvPr id="249860" name="CommandButton2" hidden="1">
              <a:extLst>
                <a:ext uri="{63B3BB69-23CF-44E3-9099-C40C66FF867C}">
                  <a14:compatExt spid="_x0000_s2498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1152525</xdr:colOff>
          <xdr:row>1</xdr:row>
          <xdr:rowOff>323850</xdr:rowOff>
        </xdr:from>
        <xdr:to>
          <xdr:col>1</xdr:col>
          <xdr:colOff>2952750</xdr:colOff>
          <xdr:row>1</xdr:row>
          <xdr:rowOff>542925</xdr:rowOff>
        </xdr:to>
        <xdr:sp macro="" textlink="">
          <xdr:nvSpPr>
            <xdr:cNvPr id="249861" name="CommandButton3" hidden="1">
              <a:extLst>
                <a:ext uri="{63B3BB69-23CF-44E3-9099-C40C66FF867C}">
                  <a14:compatExt spid="_x0000_s249861"/>
                </a:ext>
              </a:extLst>
            </xdr:cNvPr>
            <xdr:cNvSpPr/>
          </xdr:nvSpPr>
          <xdr:spPr>
            <a:xfrm>
              <a:off x="0" y="0"/>
              <a:ext cx="0" cy="0"/>
            </a:xfrm>
            <a:prstGeom prst="rect">
              <a:avLst/>
            </a:prstGeom>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36</xdr:row>
          <xdr:rowOff>0</xdr:rowOff>
        </xdr:from>
        <xdr:to>
          <xdr:col>0</xdr:col>
          <xdr:colOff>981075</xdr:colOff>
          <xdr:row>48</xdr:row>
          <xdr:rowOff>95250</xdr:rowOff>
        </xdr:to>
        <xdr:sp macro="" textlink="">
          <xdr:nvSpPr>
            <xdr:cNvPr id="248833" name="Group Box 1" hidden="1">
              <a:extLst>
                <a:ext uri="{63B3BB69-23CF-44E3-9099-C40C66FF867C}">
                  <a14:compatExt spid="_x0000_s248833"/>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1</xdr:col>
          <xdr:colOff>876300</xdr:colOff>
          <xdr:row>54</xdr:row>
          <xdr:rowOff>152400</xdr:rowOff>
        </xdr:to>
        <xdr:sp macro="" textlink="">
          <xdr:nvSpPr>
            <xdr:cNvPr id="248834" name="Group Box 2" hidden="1">
              <a:extLst>
                <a:ext uri="{63B3BB69-23CF-44E3-9099-C40C66FF867C}">
                  <a14:compatExt spid="_x0000_s248834"/>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1219200</xdr:colOff>
          <xdr:row>0</xdr:row>
          <xdr:rowOff>76200</xdr:rowOff>
        </xdr:from>
        <xdr:to>
          <xdr:col>2</xdr:col>
          <xdr:colOff>0</xdr:colOff>
          <xdr:row>1</xdr:row>
          <xdr:rowOff>0</xdr:rowOff>
        </xdr:to>
        <xdr:sp macro="" textlink="">
          <xdr:nvSpPr>
            <xdr:cNvPr id="248835" name="CommandButton1" hidden="1">
              <a:extLst>
                <a:ext uri="{63B3BB69-23CF-44E3-9099-C40C66FF867C}">
                  <a14:compatExt spid="_x0000_s24883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1209675</xdr:colOff>
          <xdr:row>1</xdr:row>
          <xdr:rowOff>47625</xdr:rowOff>
        </xdr:from>
        <xdr:to>
          <xdr:col>1</xdr:col>
          <xdr:colOff>3009900</xdr:colOff>
          <xdr:row>1</xdr:row>
          <xdr:rowOff>266700</xdr:rowOff>
        </xdr:to>
        <xdr:sp macro="" textlink="">
          <xdr:nvSpPr>
            <xdr:cNvPr id="248836" name="CommandButton2" hidden="1">
              <a:extLst>
                <a:ext uri="{63B3BB69-23CF-44E3-9099-C40C66FF867C}">
                  <a14:compatExt spid="_x0000_s2488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1209675</xdr:colOff>
          <xdr:row>1</xdr:row>
          <xdr:rowOff>314325</xdr:rowOff>
        </xdr:from>
        <xdr:to>
          <xdr:col>1</xdr:col>
          <xdr:colOff>3009900</xdr:colOff>
          <xdr:row>1</xdr:row>
          <xdr:rowOff>533400</xdr:rowOff>
        </xdr:to>
        <xdr:sp macro="" textlink="">
          <xdr:nvSpPr>
            <xdr:cNvPr id="248837" name="CommandButton3" hidden="1">
              <a:extLst>
                <a:ext uri="{63B3BB69-23CF-44E3-9099-C40C66FF867C}">
                  <a14:compatExt spid="_x0000_s248837"/>
                </a:ext>
              </a:extLst>
            </xdr:cNvPr>
            <xdr:cNvSpPr/>
          </xdr:nvSpPr>
          <xdr:spPr>
            <a:xfrm>
              <a:off x="0" y="0"/>
              <a:ext cx="0" cy="0"/>
            </a:xfrm>
            <a:prstGeom prst="rect">
              <a:avLst/>
            </a:prstGeom>
          </xdr:spPr>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27</xdr:row>
          <xdr:rowOff>0</xdr:rowOff>
        </xdr:from>
        <xdr:to>
          <xdr:col>0</xdr:col>
          <xdr:colOff>971550</xdr:colOff>
          <xdr:row>31</xdr:row>
          <xdr:rowOff>171450</xdr:rowOff>
        </xdr:to>
        <xdr:sp macro="" textlink="">
          <xdr:nvSpPr>
            <xdr:cNvPr id="250881" name="Group Box 1" hidden="1">
              <a:extLst>
                <a:ext uri="{63B3BB69-23CF-44E3-9099-C40C66FF867C}">
                  <a14:compatExt spid="_x0000_s250881"/>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1</xdr:col>
          <xdr:colOff>866775</xdr:colOff>
          <xdr:row>37</xdr:row>
          <xdr:rowOff>38100</xdr:rowOff>
        </xdr:to>
        <xdr:sp macro="" textlink="">
          <xdr:nvSpPr>
            <xdr:cNvPr id="250882" name="Group Box 2" hidden="1">
              <a:extLst>
                <a:ext uri="{63B3BB69-23CF-44E3-9099-C40C66FF867C}">
                  <a14:compatExt spid="_x0000_s25088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1152525</xdr:colOff>
          <xdr:row>0</xdr:row>
          <xdr:rowOff>85725</xdr:rowOff>
        </xdr:from>
        <xdr:to>
          <xdr:col>1</xdr:col>
          <xdr:colOff>2952750</xdr:colOff>
          <xdr:row>1</xdr:row>
          <xdr:rowOff>9525</xdr:rowOff>
        </xdr:to>
        <xdr:sp macro="" textlink="">
          <xdr:nvSpPr>
            <xdr:cNvPr id="250883" name="CommandButton1" hidden="1">
              <a:extLst>
                <a:ext uri="{63B3BB69-23CF-44E3-9099-C40C66FF867C}">
                  <a14:compatExt spid="_x0000_s25088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1143000</xdr:colOff>
          <xdr:row>1</xdr:row>
          <xdr:rowOff>57150</xdr:rowOff>
        </xdr:from>
        <xdr:to>
          <xdr:col>1</xdr:col>
          <xdr:colOff>2943225</xdr:colOff>
          <xdr:row>1</xdr:row>
          <xdr:rowOff>276225</xdr:rowOff>
        </xdr:to>
        <xdr:sp macro="" textlink="">
          <xdr:nvSpPr>
            <xdr:cNvPr id="250884" name="CommandButton2" hidden="1">
              <a:extLst>
                <a:ext uri="{63B3BB69-23CF-44E3-9099-C40C66FF867C}">
                  <a14:compatExt spid="_x0000_s2508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1143000</xdr:colOff>
          <xdr:row>1</xdr:row>
          <xdr:rowOff>323850</xdr:rowOff>
        </xdr:from>
        <xdr:to>
          <xdr:col>1</xdr:col>
          <xdr:colOff>2943225</xdr:colOff>
          <xdr:row>1</xdr:row>
          <xdr:rowOff>542925</xdr:rowOff>
        </xdr:to>
        <xdr:sp macro="" textlink="">
          <xdr:nvSpPr>
            <xdr:cNvPr id="250885" name="CommandButton3" hidden="1">
              <a:extLst>
                <a:ext uri="{63B3BB69-23CF-44E3-9099-C40C66FF867C}">
                  <a14:compatExt spid="_x0000_s250885"/>
                </a:ext>
              </a:extLst>
            </xdr:cNvPr>
            <xdr:cNvSpPr/>
          </xdr:nvSpPr>
          <xdr:spPr>
            <a:xfrm>
              <a:off x="0" y="0"/>
              <a:ext cx="0" cy="0"/>
            </a:xfrm>
            <a:prstGeom prst="rect">
              <a:avLst/>
            </a:prstGeom>
          </xdr:spPr>
        </xdr:sp>
        <xdr:clientData fPrintsWithSheet="0"/>
      </xdr:twoCellAnchor>
    </mc:Choice>
    <mc:Fallback/>
  </mc:AlternateContent>
</xdr:wsDr>
</file>

<file path=xl/theme/theme1.xml><?xml version="1.0" encoding="utf-8"?>
<a:theme xmlns:a="http://schemas.openxmlformats.org/drawingml/2006/main" name="Office Theme">
  <a:themeElements>
    <a:clrScheme name="PIS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elpx.adobe.com/acrobat/using/certificate-based-signatures.html" TargetMode="External"/></Relationships>
</file>

<file path=xl/worksheets/_rels/sheet10.xml.rels><?xml version="1.0" encoding="UTF-8" standalone="yes"?>
<Relationships xmlns="http://schemas.openxmlformats.org/package/2006/relationships"><Relationship Id="rId8" Type="http://schemas.openxmlformats.org/officeDocument/2006/relationships/control" Target="../activeX/activeX26.xml"/><Relationship Id="rId3" Type="http://schemas.openxmlformats.org/officeDocument/2006/relationships/vmlDrawing" Target="../drawings/vmlDrawing9.vml"/><Relationship Id="rId7" Type="http://schemas.openxmlformats.org/officeDocument/2006/relationships/image" Target="../media/image25.emf"/><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ontrol" Target="../activeX/activeX25.xml"/><Relationship Id="rId11" Type="http://schemas.openxmlformats.org/officeDocument/2006/relationships/ctrlProp" Target="../ctrlProps/ctrlProp109.xml"/><Relationship Id="rId5" Type="http://schemas.openxmlformats.org/officeDocument/2006/relationships/image" Target="../media/image24.emf"/><Relationship Id="rId10" Type="http://schemas.openxmlformats.org/officeDocument/2006/relationships/ctrlProp" Target="../ctrlProps/ctrlProp108.xml"/><Relationship Id="rId4" Type="http://schemas.openxmlformats.org/officeDocument/2006/relationships/control" Target="../activeX/activeX24.xml"/><Relationship Id="rId9" Type="http://schemas.openxmlformats.org/officeDocument/2006/relationships/image" Target="../media/image26.emf"/></Relationships>
</file>

<file path=xl/worksheets/_rels/sheet11.xml.rels><?xml version="1.0" encoding="UTF-8" standalone="yes"?>
<Relationships xmlns="http://schemas.openxmlformats.org/package/2006/relationships"><Relationship Id="rId8" Type="http://schemas.openxmlformats.org/officeDocument/2006/relationships/control" Target="../activeX/activeX29.xml"/><Relationship Id="rId3" Type="http://schemas.openxmlformats.org/officeDocument/2006/relationships/vmlDrawing" Target="../drawings/vmlDrawing10.vml"/><Relationship Id="rId7" Type="http://schemas.openxmlformats.org/officeDocument/2006/relationships/image" Target="../media/image28.emf"/><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ontrol" Target="../activeX/activeX28.xml"/><Relationship Id="rId11" Type="http://schemas.openxmlformats.org/officeDocument/2006/relationships/ctrlProp" Target="../ctrlProps/ctrlProp111.xml"/><Relationship Id="rId5" Type="http://schemas.openxmlformats.org/officeDocument/2006/relationships/image" Target="../media/image27.emf"/><Relationship Id="rId10" Type="http://schemas.openxmlformats.org/officeDocument/2006/relationships/ctrlProp" Target="../ctrlProps/ctrlProp110.xml"/><Relationship Id="rId4" Type="http://schemas.openxmlformats.org/officeDocument/2006/relationships/control" Target="../activeX/activeX27.xml"/><Relationship Id="rId9" Type="http://schemas.openxmlformats.org/officeDocument/2006/relationships/image" Target="../media/image29.emf"/></Relationships>
</file>

<file path=xl/worksheets/_rels/sheet12.xml.rels><?xml version="1.0" encoding="UTF-8" standalone="yes"?>
<Relationships xmlns="http://schemas.openxmlformats.org/package/2006/relationships"><Relationship Id="rId8" Type="http://schemas.openxmlformats.org/officeDocument/2006/relationships/control" Target="../activeX/activeX32.xml"/><Relationship Id="rId13" Type="http://schemas.openxmlformats.org/officeDocument/2006/relationships/ctrlProp" Target="../ctrlProps/ctrlProp115.xml"/><Relationship Id="rId3" Type="http://schemas.openxmlformats.org/officeDocument/2006/relationships/vmlDrawing" Target="../drawings/vmlDrawing11.vml"/><Relationship Id="rId7" Type="http://schemas.openxmlformats.org/officeDocument/2006/relationships/image" Target="../media/image31.emf"/><Relationship Id="rId12" Type="http://schemas.openxmlformats.org/officeDocument/2006/relationships/ctrlProp" Target="../ctrlProps/ctrlProp114.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ontrol" Target="../activeX/activeX31.xml"/><Relationship Id="rId11" Type="http://schemas.openxmlformats.org/officeDocument/2006/relationships/ctrlProp" Target="../ctrlProps/ctrlProp113.xml"/><Relationship Id="rId5" Type="http://schemas.openxmlformats.org/officeDocument/2006/relationships/image" Target="../media/image30.emf"/><Relationship Id="rId10" Type="http://schemas.openxmlformats.org/officeDocument/2006/relationships/ctrlProp" Target="../ctrlProps/ctrlProp112.xml"/><Relationship Id="rId4" Type="http://schemas.openxmlformats.org/officeDocument/2006/relationships/control" Target="../activeX/activeX30.xml"/><Relationship Id="rId9" Type="http://schemas.openxmlformats.org/officeDocument/2006/relationships/image" Target="../media/image32.emf"/></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35.xml"/><Relationship Id="rId3" Type="http://schemas.openxmlformats.org/officeDocument/2006/relationships/vmlDrawing" Target="../drawings/vmlDrawing12.vml"/><Relationship Id="rId7" Type="http://schemas.openxmlformats.org/officeDocument/2006/relationships/image" Target="../media/image34.emf"/><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ontrol" Target="../activeX/activeX34.xml"/><Relationship Id="rId11" Type="http://schemas.openxmlformats.org/officeDocument/2006/relationships/ctrlProp" Target="../ctrlProps/ctrlProp117.xml"/><Relationship Id="rId5" Type="http://schemas.openxmlformats.org/officeDocument/2006/relationships/image" Target="../media/image33.emf"/><Relationship Id="rId10" Type="http://schemas.openxmlformats.org/officeDocument/2006/relationships/ctrlProp" Target="../ctrlProps/ctrlProp116.xml"/><Relationship Id="rId4" Type="http://schemas.openxmlformats.org/officeDocument/2006/relationships/control" Target="../activeX/activeX33.xml"/><Relationship Id="rId9" Type="http://schemas.openxmlformats.org/officeDocument/2006/relationships/image" Target="../media/image35.emf"/></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38.xml"/><Relationship Id="rId3" Type="http://schemas.openxmlformats.org/officeDocument/2006/relationships/vmlDrawing" Target="../drawings/vmlDrawing13.vml"/><Relationship Id="rId7" Type="http://schemas.openxmlformats.org/officeDocument/2006/relationships/image" Target="../media/image37.emf"/><Relationship Id="rId2" Type="http://schemas.openxmlformats.org/officeDocument/2006/relationships/drawing" Target="../drawings/drawing13.xml"/><Relationship Id="rId1" Type="http://schemas.openxmlformats.org/officeDocument/2006/relationships/printerSettings" Target="../printerSettings/printerSettings14.bin"/><Relationship Id="rId6" Type="http://schemas.openxmlformats.org/officeDocument/2006/relationships/control" Target="../activeX/activeX37.xml"/><Relationship Id="rId11" Type="http://schemas.openxmlformats.org/officeDocument/2006/relationships/ctrlProp" Target="../ctrlProps/ctrlProp119.xml"/><Relationship Id="rId5" Type="http://schemas.openxmlformats.org/officeDocument/2006/relationships/image" Target="../media/image36.emf"/><Relationship Id="rId10" Type="http://schemas.openxmlformats.org/officeDocument/2006/relationships/ctrlProp" Target="../ctrlProps/ctrlProp118.xml"/><Relationship Id="rId4" Type="http://schemas.openxmlformats.org/officeDocument/2006/relationships/control" Target="../activeX/activeX36.xml"/><Relationship Id="rId9" Type="http://schemas.openxmlformats.org/officeDocument/2006/relationships/image" Target="../media/image38.emf"/></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41.xml"/><Relationship Id="rId3" Type="http://schemas.openxmlformats.org/officeDocument/2006/relationships/vmlDrawing" Target="../drawings/vmlDrawing14.vml"/><Relationship Id="rId7" Type="http://schemas.openxmlformats.org/officeDocument/2006/relationships/image" Target="../media/image40.emf"/><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ontrol" Target="../activeX/activeX40.xml"/><Relationship Id="rId11" Type="http://schemas.openxmlformats.org/officeDocument/2006/relationships/ctrlProp" Target="../ctrlProps/ctrlProp121.xml"/><Relationship Id="rId5" Type="http://schemas.openxmlformats.org/officeDocument/2006/relationships/image" Target="../media/image39.emf"/><Relationship Id="rId10" Type="http://schemas.openxmlformats.org/officeDocument/2006/relationships/ctrlProp" Target="../ctrlProps/ctrlProp120.xml"/><Relationship Id="rId4" Type="http://schemas.openxmlformats.org/officeDocument/2006/relationships/control" Target="../activeX/activeX39.xml"/><Relationship Id="rId9" Type="http://schemas.openxmlformats.org/officeDocument/2006/relationships/image" Target="../media/image41.emf"/></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44.xml"/><Relationship Id="rId3" Type="http://schemas.openxmlformats.org/officeDocument/2006/relationships/vmlDrawing" Target="../drawings/vmlDrawing15.vml"/><Relationship Id="rId7" Type="http://schemas.openxmlformats.org/officeDocument/2006/relationships/image" Target="../media/image43.emf"/><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ontrol" Target="../activeX/activeX43.xml"/><Relationship Id="rId11" Type="http://schemas.openxmlformats.org/officeDocument/2006/relationships/ctrlProp" Target="../ctrlProps/ctrlProp123.xml"/><Relationship Id="rId5" Type="http://schemas.openxmlformats.org/officeDocument/2006/relationships/image" Target="../media/image42.emf"/><Relationship Id="rId10" Type="http://schemas.openxmlformats.org/officeDocument/2006/relationships/ctrlProp" Target="../ctrlProps/ctrlProp122.xml"/><Relationship Id="rId4" Type="http://schemas.openxmlformats.org/officeDocument/2006/relationships/control" Target="../activeX/activeX42.xml"/><Relationship Id="rId9" Type="http://schemas.openxmlformats.org/officeDocument/2006/relationships/image" Target="../media/image44.emf"/></Relationships>
</file>

<file path=xl/worksheets/_rels/sheet17.xml.rels><?xml version="1.0" encoding="UTF-8" standalone="yes"?>
<Relationships xmlns="http://schemas.openxmlformats.org/package/2006/relationships"><Relationship Id="rId8" Type="http://schemas.openxmlformats.org/officeDocument/2006/relationships/control" Target="../activeX/activeX47.xml"/><Relationship Id="rId3" Type="http://schemas.openxmlformats.org/officeDocument/2006/relationships/vmlDrawing" Target="../drawings/vmlDrawing16.vml"/><Relationship Id="rId7" Type="http://schemas.openxmlformats.org/officeDocument/2006/relationships/image" Target="../media/image46.emf"/><Relationship Id="rId2" Type="http://schemas.openxmlformats.org/officeDocument/2006/relationships/drawing" Target="../drawings/drawing16.xml"/><Relationship Id="rId1" Type="http://schemas.openxmlformats.org/officeDocument/2006/relationships/printerSettings" Target="../printerSettings/printerSettings17.bin"/><Relationship Id="rId6" Type="http://schemas.openxmlformats.org/officeDocument/2006/relationships/control" Target="../activeX/activeX46.xml"/><Relationship Id="rId11" Type="http://schemas.openxmlformats.org/officeDocument/2006/relationships/ctrlProp" Target="../ctrlProps/ctrlProp125.xml"/><Relationship Id="rId5" Type="http://schemas.openxmlformats.org/officeDocument/2006/relationships/image" Target="../media/image45.emf"/><Relationship Id="rId10" Type="http://schemas.openxmlformats.org/officeDocument/2006/relationships/ctrlProp" Target="../ctrlProps/ctrlProp124.xml"/><Relationship Id="rId4" Type="http://schemas.openxmlformats.org/officeDocument/2006/relationships/control" Target="../activeX/activeX45.xml"/><Relationship Id="rId9" Type="http://schemas.openxmlformats.org/officeDocument/2006/relationships/image" Target="../media/image47.emf"/></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50.xml"/><Relationship Id="rId13" Type="http://schemas.openxmlformats.org/officeDocument/2006/relationships/image" Target="../media/image52.emf"/><Relationship Id="rId18" Type="http://schemas.openxmlformats.org/officeDocument/2006/relationships/ctrlProp" Target="../ctrlProps/ctrlProp130.xml"/><Relationship Id="rId26" Type="http://schemas.openxmlformats.org/officeDocument/2006/relationships/ctrlProp" Target="../ctrlProps/ctrlProp138.xml"/><Relationship Id="rId3" Type="http://schemas.openxmlformats.org/officeDocument/2006/relationships/vmlDrawing" Target="../drawings/vmlDrawing17.vml"/><Relationship Id="rId21" Type="http://schemas.openxmlformats.org/officeDocument/2006/relationships/ctrlProp" Target="../ctrlProps/ctrlProp133.xml"/><Relationship Id="rId7" Type="http://schemas.openxmlformats.org/officeDocument/2006/relationships/image" Target="../media/image49.emf"/><Relationship Id="rId12" Type="http://schemas.openxmlformats.org/officeDocument/2006/relationships/control" Target="../activeX/activeX52.xml"/><Relationship Id="rId17" Type="http://schemas.openxmlformats.org/officeDocument/2006/relationships/ctrlProp" Target="../ctrlProps/ctrlProp129.xml"/><Relationship Id="rId25" Type="http://schemas.openxmlformats.org/officeDocument/2006/relationships/ctrlProp" Target="../ctrlProps/ctrlProp137.xml"/><Relationship Id="rId2" Type="http://schemas.openxmlformats.org/officeDocument/2006/relationships/drawing" Target="../drawings/drawing17.xml"/><Relationship Id="rId16" Type="http://schemas.openxmlformats.org/officeDocument/2006/relationships/ctrlProp" Target="../ctrlProps/ctrlProp128.xml"/><Relationship Id="rId20" Type="http://schemas.openxmlformats.org/officeDocument/2006/relationships/ctrlProp" Target="../ctrlProps/ctrlProp132.xml"/><Relationship Id="rId1" Type="http://schemas.openxmlformats.org/officeDocument/2006/relationships/printerSettings" Target="../printerSettings/printerSettings18.bin"/><Relationship Id="rId6" Type="http://schemas.openxmlformats.org/officeDocument/2006/relationships/control" Target="../activeX/activeX49.xml"/><Relationship Id="rId11" Type="http://schemas.openxmlformats.org/officeDocument/2006/relationships/image" Target="../media/image51.emf"/><Relationship Id="rId24" Type="http://schemas.openxmlformats.org/officeDocument/2006/relationships/ctrlProp" Target="../ctrlProps/ctrlProp136.xml"/><Relationship Id="rId5" Type="http://schemas.openxmlformats.org/officeDocument/2006/relationships/image" Target="../media/image48.emf"/><Relationship Id="rId15" Type="http://schemas.openxmlformats.org/officeDocument/2006/relationships/ctrlProp" Target="../ctrlProps/ctrlProp127.xml"/><Relationship Id="rId23" Type="http://schemas.openxmlformats.org/officeDocument/2006/relationships/ctrlProp" Target="../ctrlProps/ctrlProp135.xml"/><Relationship Id="rId10" Type="http://schemas.openxmlformats.org/officeDocument/2006/relationships/control" Target="../activeX/activeX51.xml"/><Relationship Id="rId19" Type="http://schemas.openxmlformats.org/officeDocument/2006/relationships/ctrlProp" Target="../ctrlProps/ctrlProp131.xml"/><Relationship Id="rId4" Type="http://schemas.openxmlformats.org/officeDocument/2006/relationships/control" Target="../activeX/activeX48.xml"/><Relationship Id="rId9" Type="http://schemas.openxmlformats.org/officeDocument/2006/relationships/image" Target="../media/image50.emf"/><Relationship Id="rId14" Type="http://schemas.openxmlformats.org/officeDocument/2006/relationships/ctrlProp" Target="../ctrlProps/ctrlProp126.xml"/><Relationship Id="rId22" Type="http://schemas.openxmlformats.org/officeDocument/2006/relationships/ctrlProp" Target="../ctrlProps/ctrlProp134.xml"/></Relationships>
</file>

<file path=xl/worksheets/_rels/sheet19.xml.rels><?xml version="1.0" encoding="UTF-8" standalone="yes"?>
<Relationships xmlns="http://schemas.openxmlformats.org/package/2006/relationships"><Relationship Id="rId8" Type="http://schemas.openxmlformats.org/officeDocument/2006/relationships/control" Target="../activeX/activeX55.xml"/><Relationship Id="rId13" Type="http://schemas.openxmlformats.org/officeDocument/2006/relationships/image" Target="../media/image57.emf"/><Relationship Id="rId18" Type="http://schemas.openxmlformats.org/officeDocument/2006/relationships/ctrlProp" Target="../ctrlProps/ctrlProp143.xml"/><Relationship Id="rId26" Type="http://schemas.openxmlformats.org/officeDocument/2006/relationships/ctrlProp" Target="../ctrlProps/ctrlProp151.xml"/><Relationship Id="rId3" Type="http://schemas.openxmlformats.org/officeDocument/2006/relationships/vmlDrawing" Target="../drawings/vmlDrawing18.vml"/><Relationship Id="rId21" Type="http://schemas.openxmlformats.org/officeDocument/2006/relationships/ctrlProp" Target="../ctrlProps/ctrlProp146.xml"/><Relationship Id="rId7" Type="http://schemas.openxmlformats.org/officeDocument/2006/relationships/image" Target="../media/image54.emf"/><Relationship Id="rId12" Type="http://schemas.openxmlformats.org/officeDocument/2006/relationships/control" Target="../activeX/activeX57.xml"/><Relationship Id="rId17" Type="http://schemas.openxmlformats.org/officeDocument/2006/relationships/ctrlProp" Target="../ctrlProps/ctrlProp142.xml"/><Relationship Id="rId25" Type="http://schemas.openxmlformats.org/officeDocument/2006/relationships/ctrlProp" Target="../ctrlProps/ctrlProp150.xml"/><Relationship Id="rId2" Type="http://schemas.openxmlformats.org/officeDocument/2006/relationships/drawing" Target="../drawings/drawing18.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1" Type="http://schemas.openxmlformats.org/officeDocument/2006/relationships/printerSettings" Target="../printerSettings/printerSettings19.bin"/><Relationship Id="rId6" Type="http://schemas.openxmlformats.org/officeDocument/2006/relationships/control" Target="../activeX/activeX54.xml"/><Relationship Id="rId11" Type="http://schemas.openxmlformats.org/officeDocument/2006/relationships/image" Target="../media/image56.emf"/><Relationship Id="rId24" Type="http://schemas.openxmlformats.org/officeDocument/2006/relationships/ctrlProp" Target="../ctrlProps/ctrlProp149.xml"/><Relationship Id="rId5" Type="http://schemas.openxmlformats.org/officeDocument/2006/relationships/image" Target="../media/image53.emf"/><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10" Type="http://schemas.openxmlformats.org/officeDocument/2006/relationships/control" Target="../activeX/activeX56.xml"/><Relationship Id="rId19" Type="http://schemas.openxmlformats.org/officeDocument/2006/relationships/ctrlProp" Target="../ctrlProps/ctrlProp144.xml"/><Relationship Id="rId4" Type="http://schemas.openxmlformats.org/officeDocument/2006/relationships/control" Target="../activeX/activeX53.xml"/><Relationship Id="rId9" Type="http://schemas.openxmlformats.org/officeDocument/2006/relationships/image" Target="../media/image55.emf"/><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9" Type="http://schemas.openxmlformats.org/officeDocument/2006/relationships/ctrlProp" Target="../ctrlProps/ctrlProp32.xml"/><Relationship Id="rId21" Type="http://schemas.openxmlformats.org/officeDocument/2006/relationships/ctrlProp" Target="../ctrlProps/ctrlProp14.xml"/><Relationship Id="rId34" Type="http://schemas.openxmlformats.org/officeDocument/2006/relationships/ctrlProp" Target="../ctrlProps/ctrlProp27.xml"/><Relationship Id="rId42" Type="http://schemas.openxmlformats.org/officeDocument/2006/relationships/ctrlProp" Target="../ctrlProps/ctrlProp35.xml"/><Relationship Id="rId47" Type="http://schemas.openxmlformats.org/officeDocument/2006/relationships/ctrlProp" Target="../ctrlProps/ctrlProp40.xml"/><Relationship Id="rId50" Type="http://schemas.openxmlformats.org/officeDocument/2006/relationships/ctrlProp" Target="../ctrlProps/ctrlProp43.xml"/><Relationship Id="rId55" Type="http://schemas.openxmlformats.org/officeDocument/2006/relationships/ctrlProp" Target="../ctrlProps/ctrlProp48.xml"/><Relationship Id="rId63" Type="http://schemas.openxmlformats.org/officeDocument/2006/relationships/ctrlProp" Target="../ctrlProps/ctrlProp56.xml"/><Relationship Id="rId68" Type="http://schemas.openxmlformats.org/officeDocument/2006/relationships/ctrlProp" Target="../ctrlProps/ctrlProp61.xml"/><Relationship Id="rId76" Type="http://schemas.openxmlformats.org/officeDocument/2006/relationships/ctrlProp" Target="../ctrlProps/ctrlProp69.xml"/><Relationship Id="rId84" Type="http://schemas.openxmlformats.org/officeDocument/2006/relationships/ctrlProp" Target="../ctrlProps/ctrlProp77.xml"/><Relationship Id="rId7" Type="http://schemas.openxmlformats.org/officeDocument/2006/relationships/image" Target="../media/image2.emf"/><Relationship Id="rId71"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9.xml"/><Relationship Id="rId29" Type="http://schemas.openxmlformats.org/officeDocument/2006/relationships/ctrlProp" Target="../ctrlProps/ctrlProp22.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40" Type="http://schemas.openxmlformats.org/officeDocument/2006/relationships/ctrlProp" Target="../ctrlProps/ctrlProp33.xml"/><Relationship Id="rId45" Type="http://schemas.openxmlformats.org/officeDocument/2006/relationships/ctrlProp" Target="../ctrlProps/ctrlProp38.xml"/><Relationship Id="rId53" Type="http://schemas.openxmlformats.org/officeDocument/2006/relationships/ctrlProp" Target="../ctrlProps/ctrlProp46.xml"/><Relationship Id="rId58" Type="http://schemas.openxmlformats.org/officeDocument/2006/relationships/ctrlProp" Target="../ctrlProps/ctrlProp51.xml"/><Relationship Id="rId66" Type="http://schemas.openxmlformats.org/officeDocument/2006/relationships/ctrlProp" Target="../ctrlProps/ctrlProp59.xml"/><Relationship Id="rId74" Type="http://schemas.openxmlformats.org/officeDocument/2006/relationships/ctrlProp" Target="../ctrlProps/ctrlProp67.xml"/><Relationship Id="rId79" Type="http://schemas.openxmlformats.org/officeDocument/2006/relationships/ctrlProp" Target="../ctrlProps/ctrlProp72.xml"/><Relationship Id="rId5" Type="http://schemas.openxmlformats.org/officeDocument/2006/relationships/image" Target="../media/image1.emf"/><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43" Type="http://schemas.openxmlformats.org/officeDocument/2006/relationships/ctrlProp" Target="../ctrlProps/ctrlProp36.xml"/><Relationship Id="rId48" Type="http://schemas.openxmlformats.org/officeDocument/2006/relationships/ctrlProp" Target="../ctrlProps/ctrlProp41.xml"/><Relationship Id="rId56" Type="http://schemas.openxmlformats.org/officeDocument/2006/relationships/ctrlProp" Target="../ctrlProps/ctrlProp49.xml"/><Relationship Id="rId64" Type="http://schemas.openxmlformats.org/officeDocument/2006/relationships/ctrlProp" Target="../ctrlProps/ctrlProp57.xml"/><Relationship Id="rId69" Type="http://schemas.openxmlformats.org/officeDocument/2006/relationships/ctrlProp" Target="../ctrlProps/ctrlProp62.xml"/><Relationship Id="rId77" Type="http://schemas.openxmlformats.org/officeDocument/2006/relationships/ctrlProp" Target="../ctrlProps/ctrlProp7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80" Type="http://schemas.openxmlformats.org/officeDocument/2006/relationships/ctrlProp" Target="../ctrlProps/ctrlProp73.xml"/><Relationship Id="rId85" Type="http://schemas.openxmlformats.org/officeDocument/2006/relationships/ctrlProp" Target="../ctrlProps/ctrlProp78.xml"/><Relationship Id="rId3"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s>
</file>

<file path=xl/worksheets/_rels/sheet20.xml.rels><?xml version="1.0" encoding="UTF-8" standalone="yes"?>
<Relationships xmlns="http://schemas.openxmlformats.org/package/2006/relationships"><Relationship Id="rId8" Type="http://schemas.openxmlformats.org/officeDocument/2006/relationships/control" Target="../activeX/activeX60.xml"/><Relationship Id="rId13" Type="http://schemas.openxmlformats.org/officeDocument/2006/relationships/image" Target="../media/image62.emf"/><Relationship Id="rId3" Type="http://schemas.openxmlformats.org/officeDocument/2006/relationships/vmlDrawing" Target="../drawings/vmlDrawing19.vml"/><Relationship Id="rId7" Type="http://schemas.openxmlformats.org/officeDocument/2006/relationships/image" Target="../media/image59.emf"/><Relationship Id="rId12" Type="http://schemas.openxmlformats.org/officeDocument/2006/relationships/control" Target="../activeX/activeX62.xml"/><Relationship Id="rId2" Type="http://schemas.openxmlformats.org/officeDocument/2006/relationships/drawing" Target="../drawings/drawing19.xml"/><Relationship Id="rId16" Type="http://schemas.openxmlformats.org/officeDocument/2006/relationships/ctrlProp" Target="../ctrlProps/ctrlProp158.xml"/><Relationship Id="rId1" Type="http://schemas.openxmlformats.org/officeDocument/2006/relationships/printerSettings" Target="../printerSettings/printerSettings20.bin"/><Relationship Id="rId6" Type="http://schemas.openxmlformats.org/officeDocument/2006/relationships/control" Target="../activeX/activeX59.xml"/><Relationship Id="rId11" Type="http://schemas.openxmlformats.org/officeDocument/2006/relationships/image" Target="../media/image61.emf"/><Relationship Id="rId5" Type="http://schemas.openxmlformats.org/officeDocument/2006/relationships/image" Target="../media/image58.emf"/><Relationship Id="rId15" Type="http://schemas.openxmlformats.org/officeDocument/2006/relationships/ctrlProp" Target="../ctrlProps/ctrlProp157.xml"/><Relationship Id="rId10" Type="http://schemas.openxmlformats.org/officeDocument/2006/relationships/control" Target="../activeX/activeX61.xml"/><Relationship Id="rId4" Type="http://schemas.openxmlformats.org/officeDocument/2006/relationships/control" Target="../activeX/activeX58.xml"/><Relationship Id="rId9" Type="http://schemas.openxmlformats.org/officeDocument/2006/relationships/image" Target="../media/image60.emf"/><Relationship Id="rId14" Type="http://schemas.openxmlformats.org/officeDocument/2006/relationships/ctrlProp" Target="../ctrlProps/ctrlProp156.xml"/></Relationships>
</file>

<file path=xl/worksheets/_rels/sheet21.xml.rels><?xml version="1.0" encoding="UTF-8" standalone="yes"?>
<Relationships xmlns="http://schemas.openxmlformats.org/package/2006/relationships"><Relationship Id="rId8" Type="http://schemas.openxmlformats.org/officeDocument/2006/relationships/control" Target="../activeX/activeX65.xml"/><Relationship Id="rId13" Type="http://schemas.openxmlformats.org/officeDocument/2006/relationships/ctrlProp" Target="../ctrlProps/ctrlProp162.xml"/><Relationship Id="rId18" Type="http://schemas.openxmlformats.org/officeDocument/2006/relationships/ctrlProp" Target="../ctrlProps/ctrlProp167.xml"/><Relationship Id="rId26" Type="http://schemas.openxmlformats.org/officeDocument/2006/relationships/ctrlProp" Target="../ctrlProps/ctrlProp175.xml"/><Relationship Id="rId39" Type="http://schemas.openxmlformats.org/officeDocument/2006/relationships/ctrlProp" Target="../ctrlProps/ctrlProp188.xml"/><Relationship Id="rId3" Type="http://schemas.openxmlformats.org/officeDocument/2006/relationships/vmlDrawing" Target="../drawings/vmlDrawing20.vml"/><Relationship Id="rId21" Type="http://schemas.openxmlformats.org/officeDocument/2006/relationships/ctrlProp" Target="../ctrlProps/ctrlProp170.xml"/><Relationship Id="rId34" Type="http://schemas.openxmlformats.org/officeDocument/2006/relationships/ctrlProp" Target="../ctrlProps/ctrlProp183.xml"/><Relationship Id="rId42" Type="http://schemas.openxmlformats.org/officeDocument/2006/relationships/ctrlProp" Target="../ctrlProps/ctrlProp191.xml"/><Relationship Id="rId7" Type="http://schemas.openxmlformats.org/officeDocument/2006/relationships/image" Target="../media/image64.emf"/><Relationship Id="rId12" Type="http://schemas.openxmlformats.org/officeDocument/2006/relationships/ctrlProp" Target="../ctrlProps/ctrlProp161.xml"/><Relationship Id="rId17" Type="http://schemas.openxmlformats.org/officeDocument/2006/relationships/ctrlProp" Target="../ctrlProps/ctrlProp166.xml"/><Relationship Id="rId25" Type="http://schemas.openxmlformats.org/officeDocument/2006/relationships/ctrlProp" Target="../ctrlProps/ctrlProp174.xml"/><Relationship Id="rId33" Type="http://schemas.openxmlformats.org/officeDocument/2006/relationships/ctrlProp" Target="../ctrlProps/ctrlProp182.xml"/><Relationship Id="rId38" Type="http://schemas.openxmlformats.org/officeDocument/2006/relationships/ctrlProp" Target="../ctrlProps/ctrlProp187.xml"/><Relationship Id="rId2" Type="http://schemas.openxmlformats.org/officeDocument/2006/relationships/drawing" Target="../drawings/drawing20.xml"/><Relationship Id="rId16" Type="http://schemas.openxmlformats.org/officeDocument/2006/relationships/ctrlProp" Target="../ctrlProps/ctrlProp165.xml"/><Relationship Id="rId20" Type="http://schemas.openxmlformats.org/officeDocument/2006/relationships/ctrlProp" Target="../ctrlProps/ctrlProp169.xml"/><Relationship Id="rId29" Type="http://schemas.openxmlformats.org/officeDocument/2006/relationships/ctrlProp" Target="../ctrlProps/ctrlProp178.xml"/><Relationship Id="rId41" Type="http://schemas.openxmlformats.org/officeDocument/2006/relationships/ctrlProp" Target="../ctrlProps/ctrlProp190.xml"/><Relationship Id="rId1" Type="http://schemas.openxmlformats.org/officeDocument/2006/relationships/printerSettings" Target="../printerSettings/printerSettings21.bin"/><Relationship Id="rId6" Type="http://schemas.openxmlformats.org/officeDocument/2006/relationships/control" Target="../activeX/activeX64.xml"/><Relationship Id="rId11" Type="http://schemas.openxmlformats.org/officeDocument/2006/relationships/ctrlProp" Target="../ctrlProps/ctrlProp160.xml"/><Relationship Id="rId24" Type="http://schemas.openxmlformats.org/officeDocument/2006/relationships/ctrlProp" Target="../ctrlProps/ctrlProp173.xml"/><Relationship Id="rId32" Type="http://schemas.openxmlformats.org/officeDocument/2006/relationships/ctrlProp" Target="../ctrlProps/ctrlProp181.xml"/><Relationship Id="rId37" Type="http://schemas.openxmlformats.org/officeDocument/2006/relationships/ctrlProp" Target="../ctrlProps/ctrlProp186.xml"/><Relationship Id="rId40" Type="http://schemas.openxmlformats.org/officeDocument/2006/relationships/ctrlProp" Target="../ctrlProps/ctrlProp189.xml"/><Relationship Id="rId5" Type="http://schemas.openxmlformats.org/officeDocument/2006/relationships/image" Target="../media/image63.emf"/><Relationship Id="rId15" Type="http://schemas.openxmlformats.org/officeDocument/2006/relationships/ctrlProp" Target="../ctrlProps/ctrlProp164.xml"/><Relationship Id="rId23" Type="http://schemas.openxmlformats.org/officeDocument/2006/relationships/ctrlProp" Target="../ctrlProps/ctrlProp172.xml"/><Relationship Id="rId28" Type="http://schemas.openxmlformats.org/officeDocument/2006/relationships/ctrlProp" Target="../ctrlProps/ctrlProp177.xml"/><Relationship Id="rId36" Type="http://schemas.openxmlformats.org/officeDocument/2006/relationships/ctrlProp" Target="../ctrlProps/ctrlProp185.xml"/><Relationship Id="rId10" Type="http://schemas.openxmlformats.org/officeDocument/2006/relationships/ctrlProp" Target="../ctrlProps/ctrlProp159.xml"/><Relationship Id="rId19" Type="http://schemas.openxmlformats.org/officeDocument/2006/relationships/ctrlProp" Target="../ctrlProps/ctrlProp168.xml"/><Relationship Id="rId31" Type="http://schemas.openxmlformats.org/officeDocument/2006/relationships/ctrlProp" Target="../ctrlProps/ctrlProp180.xml"/><Relationship Id="rId4" Type="http://schemas.openxmlformats.org/officeDocument/2006/relationships/control" Target="../activeX/activeX63.xml"/><Relationship Id="rId9" Type="http://schemas.openxmlformats.org/officeDocument/2006/relationships/image" Target="../media/image65.emf"/><Relationship Id="rId14" Type="http://schemas.openxmlformats.org/officeDocument/2006/relationships/ctrlProp" Target="../ctrlProps/ctrlProp163.xml"/><Relationship Id="rId22" Type="http://schemas.openxmlformats.org/officeDocument/2006/relationships/ctrlProp" Target="../ctrlProps/ctrlProp171.xml"/><Relationship Id="rId27" Type="http://schemas.openxmlformats.org/officeDocument/2006/relationships/ctrlProp" Target="../ctrlProps/ctrlProp176.xml"/><Relationship Id="rId30" Type="http://schemas.openxmlformats.org/officeDocument/2006/relationships/ctrlProp" Target="../ctrlProps/ctrlProp179.xml"/><Relationship Id="rId35" Type="http://schemas.openxmlformats.org/officeDocument/2006/relationships/ctrlProp" Target="../ctrlProps/ctrlProp184.xml"/><Relationship Id="rId43" Type="http://schemas.openxmlformats.org/officeDocument/2006/relationships/ctrlProp" Target="../ctrlProps/ctrlProp192.xml"/></Relationships>
</file>

<file path=xl/worksheets/_rels/sheet22.xml.rels><?xml version="1.0" encoding="UTF-8" standalone="yes"?>
<Relationships xmlns="http://schemas.openxmlformats.org/package/2006/relationships"><Relationship Id="rId8" Type="http://schemas.openxmlformats.org/officeDocument/2006/relationships/control" Target="../activeX/activeX68.xml"/><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 Type="http://schemas.openxmlformats.org/officeDocument/2006/relationships/vmlDrawing" Target="../drawings/vmlDrawing21.vml"/><Relationship Id="rId21" Type="http://schemas.openxmlformats.org/officeDocument/2006/relationships/ctrlProp" Target="../ctrlProps/ctrlProp204.xml"/><Relationship Id="rId34" Type="http://schemas.openxmlformats.org/officeDocument/2006/relationships/ctrlProp" Target="../ctrlProps/ctrlProp217.xml"/><Relationship Id="rId7" Type="http://schemas.openxmlformats.org/officeDocument/2006/relationships/image" Target="../media/image67.emf"/><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33" Type="http://schemas.openxmlformats.org/officeDocument/2006/relationships/ctrlProp" Target="../ctrlProps/ctrlProp216.xml"/><Relationship Id="rId2" Type="http://schemas.openxmlformats.org/officeDocument/2006/relationships/drawing" Target="../drawings/drawing21.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1" Type="http://schemas.openxmlformats.org/officeDocument/2006/relationships/printerSettings" Target="../printerSettings/printerSettings22.bin"/><Relationship Id="rId6" Type="http://schemas.openxmlformats.org/officeDocument/2006/relationships/control" Target="../activeX/activeX67.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ctrlProp" Target="../ctrlProps/ctrlProp215.xml"/><Relationship Id="rId5" Type="http://schemas.openxmlformats.org/officeDocument/2006/relationships/image" Target="../media/image66.emf"/><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 Type="http://schemas.openxmlformats.org/officeDocument/2006/relationships/control" Target="../activeX/activeX66.xml"/><Relationship Id="rId9" Type="http://schemas.openxmlformats.org/officeDocument/2006/relationships/image" Target="../media/image68.emf"/><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 Id="rId35" Type="http://schemas.openxmlformats.org/officeDocument/2006/relationships/ctrlProp" Target="../ctrlProps/ctrlProp218.xml"/></Relationships>
</file>

<file path=xl/worksheets/_rels/sheet23.xml.rels><?xml version="1.0" encoding="UTF-8" standalone="yes"?>
<Relationships xmlns="http://schemas.openxmlformats.org/package/2006/relationships"><Relationship Id="rId8" Type="http://schemas.openxmlformats.org/officeDocument/2006/relationships/control" Target="../activeX/activeX71.xml"/><Relationship Id="rId13" Type="http://schemas.openxmlformats.org/officeDocument/2006/relationships/ctrlProp" Target="../ctrlProps/ctrlProp222.xml"/><Relationship Id="rId18" Type="http://schemas.openxmlformats.org/officeDocument/2006/relationships/ctrlProp" Target="../ctrlProps/ctrlProp227.xml"/><Relationship Id="rId26" Type="http://schemas.openxmlformats.org/officeDocument/2006/relationships/ctrlProp" Target="../ctrlProps/ctrlProp235.xml"/><Relationship Id="rId3" Type="http://schemas.openxmlformats.org/officeDocument/2006/relationships/vmlDrawing" Target="../drawings/vmlDrawing22.vml"/><Relationship Id="rId21" Type="http://schemas.openxmlformats.org/officeDocument/2006/relationships/ctrlProp" Target="../ctrlProps/ctrlProp230.xml"/><Relationship Id="rId7" Type="http://schemas.openxmlformats.org/officeDocument/2006/relationships/image" Target="../media/image70.emf"/><Relationship Id="rId12" Type="http://schemas.openxmlformats.org/officeDocument/2006/relationships/ctrlProp" Target="../ctrlProps/ctrlProp221.xml"/><Relationship Id="rId17" Type="http://schemas.openxmlformats.org/officeDocument/2006/relationships/ctrlProp" Target="../ctrlProps/ctrlProp226.xml"/><Relationship Id="rId25" Type="http://schemas.openxmlformats.org/officeDocument/2006/relationships/ctrlProp" Target="../ctrlProps/ctrlProp234.xml"/><Relationship Id="rId2" Type="http://schemas.openxmlformats.org/officeDocument/2006/relationships/drawing" Target="../drawings/drawing22.xml"/><Relationship Id="rId16" Type="http://schemas.openxmlformats.org/officeDocument/2006/relationships/ctrlProp" Target="../ctrlProps/ctrlProp225.xml"/><Relationship Id="rId20" Type="http://schemas.openxmlformats.org/officeDocument/2006/relationships/ctrlProp" Target="../ctrlProps/ctrlProp229.xml"/><Relationship Id="rId29" Type="http://schemas.openxmlformats.org/officeDocument/2006/relationships/ctrlProp" Target="../ctrlProps/ctrlProp238.xml"/><Relationship Id="rId1" Type="http://schemas.openxmlformats.org/officeDocument/2006/relationships/printerSettings" Target="../printerSettings/printerSettings23.bin"/><Relationship Id="rId6" Type="http://schemas.openxmlformats.org/officeDocument/2006/relationships/control" Target="../activeX/activeX70.xml"/><Relationship Id="rId11" Type="http://schemas.openxmlformats.org/officeDocument/2006/relationships/ctrlProp" Target="../ctrlProps/ctrlProp220.xml"/><Relationship Id="rId24" Type="http://schemas.openxmlformats.org/officeDocument/2006/relationships/ctrlProp" Target="../ctrlProps/ctrlProp233.xml"/><Relationship Id="rId5" Type="http://schemas.openxmlformats.org/officeDocument/2006/relationships/image" Target="../media/image69.emf"/><Relationship Id="rId15" Type="http://schemas.openxmlformats.org/officeDocument/2006/relationships/ctrlProp" Target="../ctrlProps/ctrlProp224.xml"/><Relationship Id="rId23" Type="http://schemas.openxmlformats.org/officeDocument/2006/relationships/ctrlProp" Target="../ctrlProps/ctrlProp232.xml"/><Relationship Id="rId28" Type="http://schemas.openxmlformats.org/officeDocument/2006/relationships/ctrlProp" Target="../ctrlProps/ctrlProp237.xml"/><Relationship Id="rId10" Type="http://schemas.openxmlformats.org/officeDocument/2006/relationships/ctrlProp" Target="../ctrlProps/ctrlProp219.xml"/><Relationship Id="rId19" Type="http://schemas.openxmlformats.org/officeDocument/2006/relationships/ctrlProp" Target="../ctrlProps/ctrlProp228.xml"/><Relationship Id="rId31" Type="http://schemas.openxmlformats.org/officeDocument/2006/relationships/ctrlProp" Target="../ctrlProps/ctrlProp240.xml"/><Relationship Id="rId4" Type="http://schemas.openxmlformats.org/officeDocument/2006/relationships/control" Target="../activeX/activeX69.xml"/><Relationship Id="rId9" Type="http://schemas.openxmlformats.org/officeDocument/2006/relationships/image" Target="../media/image71.emf"/><Relationship Id="rId14" Type="http://schemas.openxmlformats.org/officeDocument/2006/relationships/ctrlProp" Target="../ctrlProps/ctrlProp223.xml"/><Relationship Id="rId22" Type="http://schemas.openxmlformats.org/officeDocument/2006/relationships/ctrlProp" Target="../ctrlProps/ctrlProp231.xml"/><Relationship Id="rId27" Type="http://schemas.openxmlformats.org/officeDocument/2006/relationships/ctrlProp" Target="../ctrlProps/ctrlProp236.xml"/><Relationship Id="rId30" Type="http://schemas.openxmlformats.org/officeDocument/2006/relationships/ctrlProp" Target="../ctrlProps/ctrlProp239.xml"/></Relationships>
</file>

<file path=xl/worksheets/_rels/sheet24.xml.rels><?xml version="1.0" encoding="UTF-8" standalone="yes"?>
<Relationships xmlns="http://schemas.openxmlformats.org/package/2006/relationships"><Relationship Id="rId8" Type="http://schemas.openxmlformats.org/officeDocument/2006/relationships/control" Target="../activeX/activeX74.xml"/><Relationship Id="rId13" Type="http://schemas.openxmlformats.org/officeDocument/2006/relationships/ctrlProp" Target="../ctrlProps/ctrlProp244.xml"/><Relationship Id="rId18" Type="http://schemas.openxmlformats.org/officeDocument/2006/relationships/ctrlProp" Target="../ctrlProps/ctrlProp249.xml"/><Relationship Id="rId26" Type="http://schemas.openxmlformats.org/officeDocument/2006/relationships/ctrlProp" Target="../ctrlProps/ctrlProp257.xml"/><Relationship Id="rId3" Type="http://schemas.openxmlformats.org/officeDocument/2006/relationships/vmlDrawing" Target="../drawings/vmlDrawing23.vml"/><Relationship Id="rId21" Type="http://schemas.openxmlformats.org/officeDocument/2006/relationships/ctrlProp" Target="../ctrlProps/ctrlProp252.xml"/><Relationship Id="rId7" Type="http://schemas.openxmlformats.org/officeDocument/2006/relationships/image" Target="../media/image73.emf"/><Relationship Id="rId12" Type="http://schemas.openxmlformats.org/officeDocument/2006/relationships/ctrlProp" Target="../ctrlProps/ctrlProp243.xml"/><Relationship Id="rId17" Type="http://schemas.openxmlformats.org/officeDocument/2006/relationships/ctrlProp" Target="../ctrlProps/ctrlProp248.xml"/><Relationship Id="rId25" Type="http://schemas.openxmlformats.org/officeDocument/2006/relationships/ctrlProp" Target="../ctrlProps/ctrlProp256.xml"/><Relationship Id="rId2" Type="http://schemas.openxmlformats.org/officeDocument/2006/relationships/drawing" Target="../drawings/drawing23.xml"/><Relationship Id="rId16" Type="http://schemas.openxmlformats.org/officeDocument/2006/relationships/ctrlProp" Target="../ctrlProps/ctrlProp247.xml"/><Relationship Id="rId20" Type="http://schemas.openxmlformats.org/officeDocument/2006/relationships/ctrlProp" Target="../ctrlProps/ctrlProp251.xml"/><Relationship Id="rId29" Type="http://schemas.openxmlformats.org/officeDocument/2006/relationships/ctrlProp" Target="../ctrlProps/ctrlProp260.xml"/><Relationship Id="rId1" Type="http://schemas.openxmlformats.org/officeDocument/2006/relationships/printerSettings" Target="../printerSettings/printerSettings24.bin"/><Relationship Id="rId6" Type="http://schemas.openxmlformats.org/officeDocument/2006/relationships/control" Target="../activeX/activeX73.xml"/><Relationship Id="rId11" Type="http://schemas.openxmlformats.org/officeDocument/2006/relationships/ctrlProp" Target="../ctrlProps/ctrlProp242.xml"/><Relationship Id="rId24" Type="http://schemas.openxmlformats.org/officeDocument/2006/relationships/ctrlProp" Target="../ctrlProps/ctrlProp255.xml"/><Relationship Id="rId32" Type="http://schemas.openxmlformats.org/officeDocument/2006/relationships/ctrlProp" Target="../ctrlProps/ctrlProp263.xml"/><Relationship Id="rId5" Type="http://schemas.openxmlformats.org/officeDocument/2006/relationships/image" Target="../media/image72.emf"/><Relationship Id="rId15" Type="http://schemas.openxmlformats.org/officeDocument/2006/relationships/ctrlProp" Target="../ctrlProps/ctrlProp246.xml"/><Relationship Id="rId23" Type="http://schemas.openxmlformats.org/officeDocument/2006/relationships/ctrlProp" Target="../ctrlProps/ctrlProp254.xml"/><Relationship Id="rId28" Type="http://schemas.openxmlformats.org/officeDocument/2006/relationships/ctrlProp" Target="../ctrlProps/ctrlProp259.xml"/><Relationship Id="rId10" Type="http://schemas.openxmlformats.org/officeDocument/2006/relationships/ctrlProp" Target="../ctrlProps/ctrlProp241.xml"/><Relationship Id="rId19" Type="http://schemas.openxmlformats.org/officeDocument/2006/relationships/ctrlProp" Target="../ctrlProps/ctrlProp250.xml"/><Relationship Id="rId31" Type="http://schemas.openxmlformats.org/officeDocument/2006/relationships/ctrlProp" Target="../ctrlProps/ctrlProp262.xml"/><Relationship Id="rId4" Type="http://schemas.openxmlformats.org/officeDocument/2006/relationships/control" Target="../activeX/activeX72.xml"/><Relationship Id="rId9" Type="http://schemas.openxmlformats.org/officeDocument/2006/relationships/image" Target="../media/image74.emf"/><Relationship Id="rId14" Type="http://schemas.openxmlformats.org/officeDocument/2006/relationships/ctrlProp" Target="../ctrlProps/ctrlProp245.xml"/><Relationship Id="rId22" Type="http://schemas.openxmlformats.org/officeDocument/2006/relationships/ctrlProp" Target="../ctrlProps/ctrlProp253.xml"/><Relationship Id="rId27" Type="http://schemas.openxmlformats.org/officeDocument/2006/relationships/ctrlProp" Target="../ctrlProps/ctrlProp258.xml"/><Relationship Id="rId30" Type="http://schemas.openxmlformats.org/officeDocument/2006/relationships/ctrlProp" Target="../ctrlProps/ctrlProp261.xml"/></Relationships>
</file>

<file path=xl/worksheets/_rels/sheet25.xml.rels><?xml version="1.0" encoding="UTF-8" standalone="yes"?>
<Relationships xmlns="http://schemas.openxmlformats.org/package/2006/relationships"><Relationship Id="rId8" Type="http://schemas.openxmlformats.org/officeDocument/2006/relationships/control" Target="../activeX/activeX77.xml"/><Relationship Id="rId3" Type="http://schemas.openxmlformats.org/officeDocument/2006/relationships/vmlDrawing" Target="../drawings/vmlDrawing24.vml"/><Relationship Id="rId7" Type="http://schemas.openxmlformats.org/officeDocument/2006/relationships/image" Target="../media/image76.emf"/><Relationship Id="rId12" Type="http://schemas.openxmlformats.org/officeDocument/2006/relationships/ctrlProp" Target="../ctrlProps/ctrlProp266.xml"/><Relationship Id="rId2" Type="http://schemas.openxmlformats.org/officeDocument/2006/relationships/drawing" Target="../drawings/drawing24.xml"/><Relationship Id="rId1" Type="http://schemas.openxmlformats.org/officeDocument/2006/relationships/printerSettings" Target="../printerSettings/printerSettings25.bin"/><Relationship Id="rId6" Type="http://schemas.openxmlformats.org/officeDocument/2006/relationships/control" Target="../activeX/activeX76.xml"/><Relationship Id="rId11" Type="http://schemas.openxmlformats.org/officeDocument/2006/relationships/ctrlProp" Target="../ctrlProps/ctrlProp265.xml"/><Relationship Id="rId5" Type="http://schemas.openxmlformats.org/officeDocument/2006/relationships/image" Target="../media/image75.emf"/><Relationship Id="rId10" Type="http://schemas.openxmlformats.org/officeDocument/2006/relationships/ctrlProp" Target="../ctrlProps/ctrlProp264.xml"/><Relationship Id="rId4" Type="http://schemas.openxmlformats.org/officeDocument/2006/relationships/control" Target="../activeX/activeX75.xml"/><Relationship Id="rId9" Type="http://schemas.openxmlformats.org/officeDocument/2006/relationships/image" Target="../media/image77.emf"/></Relationships>
</file>

<file path=xl/worksheets/_rels/sheet26.xml.rels><?xml version="1.0" encoding="UTF-8" standalone="yes"?>
<Relationships xmlns="http://schemas.openxmlformats.org/package/2006/relationships"><Relationship Id="rId8" Type="http://schemas.openxmlformats.org/officeDocument/2006/relationships/control" Target="../activeX/activeX80.xml"/><Relationship Id="rId13" Type="http://schemas.openxmlformats.org/officeDocument/2006/relationships/ctrlProp" Target="../ctrlProps/ctrlProp270.xml"/><Relationship Id="rId3" Type="http://schemas.openxmlformats.org/officeDocument/2006/relationships/vmlDrawing" Target="../drawings/vmlDrawing25.vml"/><Relationship Id="rId7" Type="http://schemas.openxmlformats.org/officeDocument/2006/relationships/image" Target="../media/image79.emf"/><Relationship Id="rId12" Type="http://schemas.openxmlformats.org/officeDocument/2006/relationships/ctrlProp" Target="../ctrlProps/ctrlProp269.xml"/><Relationship Id="rId2" Type="http://schemas.openxmlformats.org/officeDocument/2006/relationships/drawing" Target="../drawings/drawing25.xml"/><Relationship Id="rId1" Type="http://schemas.openxmlformats.org/officeDocument/2006/relationships/printerSettings" Target="../printerSettings/printerSettings26.bin"/><Relationship Id="rId6" Type="http://schemas.openxmlformats.org/officeDocument/2006/relationships/control" Target="../activeX/activeX79.xml"/><Relationship Id="rId11" Type="http://schemas.openxmlformats.org/officeDocument/2006/relationships/ctrlProp" Target="../ctrlProps/ctrlProp268.xml"/><Relationship Id="rId5" Type="http://schemas.openxmlformats.org/officeDocument/2006/relationships/image" Target="../media/image78.emf"/><Relationship Id="rId10" Type="http://schemas.openxmlformats.org/officeDocument/2006/relationships/ctrlProp" Target="../ctrlProps/ctrlProp267.xml"/><Relationship Id="rId4" Type="http://schemas.openxmlformats.org/officeDocument/2006/relationships/control" Target="../activeX/activeX78.xml"/><Relationship Id="rId9" Type="http://schemas.openxmlformats.org/officeDocument/2006/relationships/image" Target="../media/image80.emf"/></Relationships>
</file>

<file path=xl/worksheets/_rels/sheet27.xml.rels><?xml version="1.0" encoding="UTF-8" standalone="yes"?>
<Relationships xmlns="http://schemas.openxmlformats.org/package/2006/relationships"><Relationship Id="rId8" Type="http://schemas.openxmlformats.org/officeDocument/2006/relationships/control" Target="../activeX/activeX83.xml"/><Relationship Id="rId13" Type="http://schemas.openxmlformats.org/officeDocument/2006/relationships/ctrlProp" Target="../ctrlProps/ctrlProp274.xml"/><Relationship Id="rId18" Type="http://schemas.openxmlformats.org/officeDocument/2006/relationships/ctrlProp" Target="../ctrlProps/ctrlProp279.xml"/><Relationship Id="rId26" Type="http://schemas.openxmlformats.org/officeDocument/2006/relationships/ctrlProp" Target="../ctrlProps/ctrlProp287.xml"/><Relationship Id="rId39" Type="http://schemas.openxmlformats.org/officeDocument/2006/relationships/ctrlProp" Target="../ctrlProps/ctrlProp300.xml"/><Relationship Id="rId3" Type="http://schemas.openxmlformats.org/officeDocument/2006/relationships/vmlDrawing" Target="../drawings/vmlDrawing26.vml"/><Relationship Id="rId21" Type="http://schemas.openxmlformats.org/officeDocument/2006/relationships/ctrlProp" Target="../ctrlProps/ctrlProp282.xml"/><Relationship Id="rId34" Type="http://schemas.openxmlformats.org/officeDocument/2006/relationships/ctrlProp" Target="../ctrlProps/ctrlProp295.xml"/><Relationship Id="rId42" Type="http://schemas.openxmlformats.org/officeDocument/2006/relationships/ctrlProp" Target="../ctrlProps/ctrlProp303.xml"/><Relationship Id="rId7" Type="http://schemas.openxmlformats.org/officeDocument/2006/relationships/image" Target="../media/image82.emf"/><Relationship Id="rId12" Type="http://schemas.openxmlformats.org/officeDocument/2006/relationships/ctrlProp" Target="../ctrlProps/ctrlProp273.xml"/><Relationship Id="rId17" Type="http://schemas.openxmlformats.org/officeDocument/2006/relationships/ctrlProp" Target="../ctrlProps/ctrlProp278.xml"/><Relationship Id="rId25" Type="http://schemas.openxmlformats.org/officeDocument/2006/relationships/ctrlProp" Target="../ctrlProps/ctrlProp286.xml"/><Relationship Id="rId33" Type="http://schemas.openxmlformats.org/officeDocument/2006/relationships/ctrlProp" Target="../ctrlProps/ctrlProp294.xml"/><Relationship Id="rId38" Type="http://schemas.openxmlformats.org/officeDocument/2006/relationships/ctrlProp" Target="../ctrlProps/ctrlProp299.xml"/><Relationship Id="rId2" Type="http://schemas.openxmlformats.org/officeDocument/2006/relationships/drawing" Target="../drawings/drawing26.xml"/><Relationship Id="rId16" Type="http://schemas.openxmlformats.org/officeDocument/2006/relationships/ctrlProp" Target="../ctrlProps/ctrlProp277.xml"/><Relationship Id="rId20" Type="http://schemas.openxmlformats.org/officeDocument/2006/relationships/ctrlProp" Target="../ctrlProps/ctrlProp281.xml"/><Relationship Id="rId29" Type="http://schemas.openxmlformats.org/officeDocument/2006/relationships/ctrlProp" Target="../ctrlProps/ctrlProp290.xml"/><Relationship Id="rId41" Type="http://schemas.openxmlformats.org/officeDocument/2006/relationships/ctrlProp" Target="../ctrlProps/ctrlProp302.xml"/><Relationship Id="rId1" Type="http://schemas.openxmlformats.org/officeDocument/2006/relationships/printerSettings" Target="../printerSettings/printerSettings27.bin"/><Relationship Id="rId6" Type="http://schemas.openxmlformats.org/officeDocument/2006/relationships/control" Target="../activeX/activeX82.xml"/><Relationship Id="rId11" Type="http://schemas.openxmlformats.org/officeDocument/2006/relationships/ctrlProp" Target="../ctrlProps/ctrlProp272.xml"/><Relationship Id="rId24" Type="http://schemas.openxmlformats.org/officeDocument/2006/relationships/ctrlProp" Target="../ctrlProps/ctrlProp285.xml"/><Relationship Id="rId32" Type="http://schemas.openxmlformats.org/officeDocument/2006/relationships/ctrlProp" Target="../ctrlProps/ctrlProp293.xml"/><Relationship Id="rId37" Type="http://schemas.openxmlformats.org/officeDocument/2006/relationships/ctrlProp" Target="../ctrlProps/ctrlProp298.xml"/><Relationship Id="rId40" Type="http://schemas.openxmlformats.org/officeDocument/2006/relationships/ctrlProp" Target="../ctrlProps/ctrlProp301.xml"/><Relationship Id="rId45" Type="http://schemas.openxmlformats.org/officeDocument/2006/relationships/ctrlProp" Target="../ctrlProps/ctrlProp306.xml"/><Relationship Id="rId5" Type="http://schemas.openxmlformats.org/officeDocument/2006/relationships/image" Target="../media/image81.emf"/><Relationship Id="rId15" Type="http://schemas.openxmlformats.org/officeDocument/2006/relationships/ctrlProp" Target="../ctrlProps/ctrlProp276.xml"/><Relationship Id="rId23" Type="http://schemas.openxmlformats.org/officeDocument/2006/relationships/ctrlProp" Target="../ctrlProps/ctrlProp284.xml"/><Relationship Id="rId28" Type="http://schemas.openxmlformats.org/officeDocument/2006/relationships/ctrlProp" Target="../ctrlProps/ctrlProp289.xml"/><Relationship Id="rId36" Type="http://schemas.openxmlformats.org/officeDocument/2006/relationships/ctrlProp" Target="../ctrlProps/ctrlProp297.xml"/><Relationship Id="rId10" Type="http://schemas.openxmlformats.org/officeDocument/2006/relationships/ctrlProp" Target="../ctrlProps/ctrlProp271.xml"/><Relationship Id="rId19" Type="http://schemas.openxmlformats.org/officeDocument/2006/relationships/ctrlProp" Target="../ctrlProps/ctrlProp280.xml"/><Relationship Id="rId31" Type="http://schemas.openxmlformats.org/officeDocument/2006/relationships/ctrlProp" Target="../ctrlProps/ctrlProp292.xml"/><Relationship Id="rId44" Type="http://schemas.openxmlformats.org/officeDocument/2006/relationships/ctrlProp" Target="../ctrlProps/ctrlProp305.xml"/><Relationship Id="rId4" Type="http://schemas.openxmlformats.org/officeDocument/2006/relationships/control" Target="../activeX/activeX81.xml"/><Relationship Id="rId9" Type="http://schemas.openxmlformats.org/officeDocument/2006/relationships/image" Target="../media/image83.emf"/><Relationship Id="rId14" Type="http://schemas.openxmlformats.org/officeDocument/2006/relationships/ctrlProp" Target="../ctrlProps/ctrlProp275.xml"/><Relationship Id="rId22" Type="http://schemas.openxmlformats.org/officeDocument/2006/relationships/ctrlProp" Target="../ctrlProps/ctrlProp283.xml"/><Relationship Id="rId27" Type="http://schemas.openxmlformats.org/officeDocument/2006/relationships/ctrlProp" Target="../ctrlProps/ctrlProp288.xml"/><Relationship Id="rId30" Type="http://schemas.openxmlformats.org/officeDocument/2006/relationships/ctrlProp" Target="../ctrlProps/ctrlProp291.xml"/><Relationship Id="rId35" Type="http://schemas.openxmlformats.org/officeDocument/2006/relationships/ctrlProp" Target="../ctrlProps/ctrlProp296.xml"/><Relationship Id="rId43" Type="http://schemas.openxmlformats.org/officeDocument/2006/relationships/ctrlProp" Target="../ctrlProps/ctrlProp304.xml"/></Relationships>
</file>

<file path=xl/worksheets/_rels/sheet28.xml.rels><?xml version="1.0" encoding="UTF-8" standalone="yes"?>
<Relationships xmlns="http://schemas.openxmlformats.org/package/2006/relationships"><Relationship Id="rId8" Type="http://schemas.openxmlformats.org/officeDocument/2006/relationships/control" Target="../activeX/activeX86.xml"/><Relationship Id="rId3" Type="http://schemas.openxmlformats.org/officeDocument/2006/relationships/vmlDrawing" Target="../drawings/vmlDrawing27.vml"/><Relationship Id="rId7" Type="http://schemas.openxmlformats.org/officeDocument/2006/relationships/image" Target="../media/image85.emf"/><Relationship Id="rId2" Type="http://schemas.openxmlformats.org/officeDocument/2006/relationships/drawing" Target="../drawings/drawing27.xml"/><Relationship Id="rId1" Type="http://schemas.openxmlformats.org/officeDocument/2006/relationships/printerSettings" Target="../printerSettings/printerSettings28.bin"/><Relationship Id="rId6" Type="http://schemas.openxmlformats.org/officeDocument/2006/relationships/control" Target="../activeX/activeX85.xml"/><Relationship Id="rId11" Type="http://schemas.openxmlformats.org/officeDocument/2006/relationships/ctrlProp" Target="../ctrlProps/ctrlProp308.xml"/><Relationship Id="rId5" Type="http://schemas.openxmlformats.org/officeDocument/2006/relationships/image" Target="../media/image84.emf"/><Relationship Id="rId10" Type="http://schemas.openxmlformats.org/officeDocument/2006/relationships/ctrlProp" Target="../ctrlProps/ctrlProp307.xml"/><Relationship Id="rId4" Type="http://schemas.openxmlformats.org/officeDocument/2006/relationships/control" Target="../activeX/activeX84.xml"/><Relationship Id="rId9" Type="http://schemas.openxmlformats.org/officeDocument/2006/relationships/image" Target="../media/image86.emf"/></Relationships>
</file>

<file path=xl/worksheets/_rels/sheet29.xml.rels><?xml version="1.0" encoding="UTF-8" standalone="yes"?>
<Relationships xmlns="http://schemas.openxmlformats.org/package/2006/relationships"><Relationship Id="rId8" Type="http://schemas.openxmlformats.org/officeDocument/2006/relationships/control" Target="../activeX/activeX89.xml"/><Relationship Id="rId3" Type="http://schemas.openxmlformats.org/officeDocument/2006/relationships/vmlDrawing" Target="../drawings/vmlDrawing28.vml"/><Relationship Id="rId7" Type="http://schemas.openxmlformats.org/officeDocument/2006/relationships/image" Target="../media/image88.emf"/><Relationship Id="rId2" Type="http://schemas.openxmlformats.org/officeDocument/2006/relationships/drawing" Target="../drawings/drawing28.xml"/><Relationship Id="rId1" Type="http://schemas.openxmlformats.org/officeDocument/2006/relationships/printerSettings" Target="../printerSettings/printerSettings29.bin"/><Relationship Id="rId6" Type="http://schemas.openxmlformats.org/officeDocument/2006/relationships/control" Target="../activeX/activeX88.xml"/><Relationship Id="rId11" Type="http://schemas.openxmlformats.org/officeDocument/2006/relationships/ctrlProp" Target="../ctrlProps/ctrlProp310.xml"/><Relationship Id="rId5" Type="http://schemas.openxmlformats.org/officeDocument/2006/relationships/image" Target="../media/image87.emf"/><Relationship Id="rId10" Type="http://schemas.openxmlformats.org/officeDocument/2006/relationships/ctrlProp" Target="../ctrlProps/ctrlProp309.xml"/><Relationship Id="rId4" Type="http://schemas.openxmlformats.org/officeDocument/2006/relationships/control" Target="../activeX/activeX87.xml"/><Relationship Id="rId9" Type="http://schemas.openxmlformats.org/officeDocument/2006/relationships/image" Target="../media/image89.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ctrlProp" Target="../ctrlProps/ctrlProp83.xml"/><Relationship Id="rId18" Type="http://schemas.openxmlformats.org/officeDocument/2006/relationships/ctrlProp" Target="../ctrlProps/ctrlProp88.xml"/><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2.xml"/><Relationship Id="rId16" Type="http://schemas.openxmlformats.org/officeDocument/2006/relationships/ctrlProp" Target="../ctrlProps/ctrlProp86.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ctrlProp" Target="../ctrlProps/ctrlProp81.xml"/><Relationship Id="rId5" Type="http://schemas.openxmlformats.org/officeDocument/2006/relationships/image" Target="../media/image3.emf"/><Relationship Id="rId15" Type="http://schemas.openxmlformats.org/officeDocument/2006/relationships/ctrlProp" Target="../ctrlProps/ctrlProp85.xml"/><Relationship Id="rId10" Type="http://schemas.openxmlformats.org/officeDocument/2006/relationships/ctrlProp" Target="../ctrlProps/ctrlProp80.xml"/><Relationship Id="rId4" Type="http://schemas.openxmlformats.org/officeDocument/2006/relationships/control" Target="../activeX/activeX3.xml"/><Relationship Id="rId9" Type="http://schemas.openxmlformats.org/officeDocument/2006/relationships/image" Target="../media/image5.emf"/><Relationship Id="rId14" Type="http://schemas.openxmlformats.org/officeDocument/2006/relationships/ctrlProp" Target="../ctrlProps/ctrlProp84.xml"/></Relationships>
</file>

<file path=xl/worksheets/_rels/sheet30.xml.rels><?xml version="1.0" encoding="UTF-8" standalone="yes"?>
<Relationships xmlns="http://schemas.openxmlformats.org/package/2006/relationships"><Relationship Id="rId8" Type="http://schemas.openxmlformats.org/officeDocument/2006/relationships/control" Target="../activeX/activeX92.xml"/><Relationship Id="rId13" Type="http://schemas.openxmlformats.org/officeDocument/2006/relationships/ctrlProp" Target="../ctrlProps/ctrlProp314.xml"/><Relationship Id="rId18" Type="http://schemas.openxmlformats.org/officeDocument/2006/relationships/ctrlProp" Target="../ctrlProps/ctrlProp319.xml"/><Relationship Id="rId3" Type="http://schemas.openxmlformats.org/officeDocument/2006/relationships/vmlDrawing" Target="../drawings/vmlDrawing29.vml"/><Relationship Id="rId7" Type="http://schemas.openxmlformats.org/officeDocument/2006/relationships/image" Target="../media/image91.emf"/><Relationship Id="rId12" Type="http://schemas.openxmlformats.org/officeDocument/2006/relationships/ctrlProp" Target="../ctrlProps/ctrlProp313.xml"/><Relationship Id="rId17" Type="http://schemas.openxmlformats.org/officeDocument/2006/relationships/ctrlProp" Target="../ctrlProps/ctrlProp318.xml"/><Relationship Id="rId2" Type="http://schemas.openxmlformats.org/officeDocument/2006/relationships/drawing" Target="../drawings/drawing29.xml"/><Relationship Id="rId16" Type="http://schemas.openxmlformats.org/officeDocument/2006/relationships/ctrlProp" Target="../ctrlProps/ctrlProp317.xml"/><Relationship Id="rId1" Type="http://schemas.openxmlformats.org/officeDocument/2006/relationships/printerSettings" Target="../printerSettings/printerSettings30.bin"/><Relationship Id="rId6" Type="http://schemas.openxmlformats.org/officeDocument/2006/relationships/control" Target="../activeX/activeX91.xml"/><Relationship Id="rId11" Type="http://schemas.openxmlformats.org/officeDocument/2006/relationships/ctrlProp" Target="../ctrlProps/ctrlProp312.xml"/><Relationship Id="rId5" Type="http://schemas.openxmlformats.org/officeDocument/2006/relationships/image" Target="../media/image90.emf"/><Relationship Id="rId15" Type="http://schemas.openxmlformats.org/officeDocument/2006/relationships/ctrlProp" Target="../ctrlProps/ctrlProp316.xml"/><Relationship Id="rId10" Type="http://schemas.openxmlformats.org/officeDocument/2006/relationships/ctrlProp" Target="../ctrlProps/ctrlProp311.xml"/><Relationship Id="rId4" Type="http://schemas.openxmlformats.org/officeDocument/2006/relationships/control" Target="../activeX/activeX90.xml"/><Relationship Id="rId9" Type="http://schemas.openxmlformats.org/officeDocument/2006/relationships/image" Target="../media/image92.emf"/><Relationship Id="rId14" Type="http://schemas.openxmlformats.org/officeDocument/2006/relationships/ctrlProp" Target="../ctrlProps/ctrlProp315.xml"/></Relationships>
</file>

<file path=xl/worksheets/_rels/sheet31.xml.rels><?xml version="1.0" encoding="UTF-8" standalone="yes"?>
<Relationships xmlns="http://schemas.openxmlformats.org/package/2006/relationships"><Relationship Id="rId8" Type="http://schemas.openxmlformats.org/officeDocument/2006/relationships/control" Target="../activeX/activeX95.xml"/><Relationship Id="rId13" Type="http://schemas.openxmlformats.org/officeDocument/2006/relationships/ctrlProp" Target="../ctrlProps/ctrlProp323.xml"/><Relationship Id="rId18" Type="http://schemas.openxmlformats.org/officeDocument/2006/relationships/ctrlProp" Target="../ctrlProps/ctrlProp328.xml"/><Relationship Id="rId3" Type="http://schemas.openxmlformats.org/officeDocument/2006/relationships/vmlDrawing" Target="../drawings/vmlDrawing30.vml"/><Relationship Id="rId21" Type="http://schemas.openxmlformats.org/officeDocument/2006/relationships/ctrlProp" Target="../ctrlProps/ctrlProp331.xml"/><Relationship Id="rId7" Type="http://schemas.openxmlformats.org/officeDocument/2006/relationships/image" Target="../media/image94.emf"/><Relationship Id="rId12" Type="http://schemas.openxmlformats.org/officeDocument/2006/relationships/ctrlProp" Target="../ctrlProps/ctrlProp322.xml"/><Relationship Id="rId17" Type="http://schemas.openxmlformats.org/officeDocument/2006/relationships/ctrlProp" Target="../ctrlProps/ctrlProp327.xml"/><Relationship Id="rId2" Type="http://schemas.openxmlformats.org/officeDocument/2006/relationships/drawing" Target="../drawings/drawing30.xml"/><Relationship Id="rId16" Type="http://schemas.openxmlformats.org/officeDocument/2006/relationships/ctrlProp" Target="../ctrlProps/ctrlProp326.xml"/><Relationship Id="rId20" Type="http://schemas.openxmlformats.org/officeDocument/2006/relationships/ctrlProp" Target="../ctrlProps/ctrlProp330.xml"/><Relationship Id="rId1" Type="http://schemas.openxmlformats.org/officeDocument/2006/relationships/printerSettings" Target="../printerSettings/printerSettings31.bin"/><Relationship Id="rId6" Type="http://schemas.openxmlformats.org/officeDocument/2006/relationships/control" Target="../activeX/activeX94.xml"/><Relationship Id="rId11" Type="http://schemas.openxmlformats.org/officeDocument/2006/relationships/ctrlProp" Target="../ctrlProps/ctrlProp321.xml"/><Relationship Id="rId5" Type="http://schemas.openxmlformats.org/officeDocument/2006/relationships/image" Target="../media/image93.emf"/><Relationship Id="rId15" Type="http://schemas.openxmlformats.org/officeDocument/2006/relationships/ctrlProp" Target="../ctrlProps/ctrlProp325.xml"/><Relationship Id="rId10" Type="http://schemas.openxmlformats.org/officeDocument/2006/relationships/ctrlProp" Target="../ctrlProps/ctrlProp320.xml"/><Relationship Id="rId19" Type="http://schemas.openxmlformats.org/officeDocument/2006/relationships/ctrlProp" Target="../ctrlProps/ctrlProp329.xml"/><Relationship Id="rId4" Type="http://schemas.openxmlformats.org/officeDocument/2006/relationships/control" Target="../activeX/activeX93.xml"/><Relationship Id="rId9" Type="http://schemas.openxmlformats.org/officeDocument/2006/relationships/image" Target="../media/image95.emf"/><Relationship Id="rId14" Type="http://schemas.openxmlformats.org/officeDocument/2006/relationships/ctrlProp" Target="../ctrlProps/ctrlProp324.xml"/><Relationship Id="rId22" Type="http://schemas.openxmlformats.org/officeDocument/2006/relationships/ctrlProp" Target="../ctrlProps/ctrlProp332.xml"/></Relationships>
</file>

<file path=xl/worksheets/_rels/sheet32.xml.rels><?xml version="1.0" encoding="UTF-8" standalone="yes"?>
<Relationships xmlns="http://schemas.openxmlformats.org/package/2006/relationships"><Relationship Id="rId8" Type="http://schemas.openxmlformats.org/officeDocument/2006/relationships/control" Target="../activeX/activeX98.xml"/><Relationship Id="rId13" Type="http://schemas.openxmlformats.org/officeDocument/2006/relationships/ctrlProp" Target="../ctrlProps/ctrlProp336.xml"/><Relationship Id="rId3" Type="http://schemas.openxmlformats.org/officeDocument/2006/relationships/vmlDrawing" Target="../drawings/vmlDrawing31.vml"/><Relationship Id="rId7" Type="http://schemas.openxmlformats.org/officeDocument/2006/relationships/image" Target="../media/image97.emf"/><Relationship Id="rId12" Type="http://schemas.openxmlformats.org/officeDocument/2006/relationships/ctrlProp" Target="../ctrlProps/ctrlProp335.xml"/><Relationship Id="rId17" Type="http://schemas.openxmlformats.org/officeDocument/2006/relationships/ctrlProp" Target="../ctrlProps/ctrlProp340.xml"/><Relationship Id="rId2" Type="http://schemas.openxmlformats.org/officeDocument/2006/relationships/drawing" Target="../drawings/drawing31.xml"/><Relationship Id="rId16" Type="http://schemas.openxmlformats.org/officeDocument/2006/relationships/ctrlProp" Target="../ctrlProps/ctrlProp339.xml"/><Relationship Id="rId1" Type="http://schemas.openxmlformats.org/officeDocument/2006/relationships/printerSettings" Target="../printerSettings/printerSettings32.bin"/><Relationship Id="rId6" Type="http://schemas.openxmlformats.org/officeDocument/2006/relationships/control" Target="../activeX/activeX97.xml"/><Relationship Id="rId11" Type="http://schemas.openxmlformats.org/officeDocument/2006/relationships/ctrlProp" Target="../ctrlProps/ctrlProp334.xml"/><Relationship Id="rId5" Type="http://schemas.openxmlformats.org/officeDocument/2006/relationships/image" Target="../media/image96.emf"/><Relationship Id="rId15" Type="http://schemas.openxmlformats.org/officeDocument/2006/relationships/ctrlProp" Target="../ctrlProps/ctrlProp338.xml"/><Relationship Id="rId10" Type="http://schemas.openxmlformats.org/officeDocument/2006/relationships/ctrlProp" Target="../ctrlProps/ctrlProp333.xml"/><Relationship Id="rId4" Type="http://schemas.openxmlformats.org/officeDocument/2006/relationships/control" Target="../activeX/activeX96.xml"/><Relationship Id="rId9" Type="http://schemas.openxmlformats.org/officeDocument/2006/relationships/image" Target="../media/image98.emf"/><Relationship Id="rId14" Type="http://schemas.openxmlformats.org/officeDocument/2006/relationships/ctrlProp" Target="../ctrlProps/ctrlProp337.xml"/></Relationships>
</file>

<file path=xl/worksheets/_rels/sheet33.xml.rels><?xml version="1.0" encoding="UTF-8" standalone="yes"?>
<Relationships xmlns="http://schemas.openxmlformats.org/package/2006/relationships"><Relationship Id="rId8" Type="http://schemas.openxmlformats.org/officeDocument/2006/relationships/control" Target="../activeX/activeX101.xml"/><Relationship Id="rId13" Type="http://schemas.openxmlformats.org/officeDocument/2006/relationships/image" Target="../media/image103.emf"/><Relationship Id="rId18" Type="http://schemas.openxmlformats.org/officeDocument/2006/relationships/ctrlProp" Target="../ctrlProps/ctrlProp343.xml"/><Relationship Id="rId3" Type="http://schemas.openxmlformats.org/officeDocument/2006/relationships/vmlDrawing" Target="../drawings/vmlDrawing32.vml"/><Relationship Id="rId7" Type="http://schemas.openxmlformats.org/officeDocument/2006/relationships/image" Target="../media/image100.emf"/><Relationship Id="rId12" Type="http://schemas.openxmlformats.org/officeDocument/2006/relationships/control" Target="../activeX/activeX103.xml"/><Relationship Id="rId17" Type="http://schemas.openxmlformats.org/officeDocument/2006/relationships/ctrlProp" Target="../ctrlProps/ctrlProp342.xml"/><Relationship Id="rId2" Type="http://schemas.openxmlformats.org/officeDocument/2006/relationships/drawing" Target="../drawings/drawing32.xml"/><Relationship Id="rId16" Type="http://schemas.openxmlformats.org/officeDocument/2006/relationships/ctrlProp" Target="../ctrlProps/ctrlProp341.xml"/><Relationship Id="rId1" Type="http://schemas.openxmlformats.org/officeDocument/2006/relationships/printerSettings" Target="../printerSettings/printerSettings33.bin"/><Relationship Id="rId6" Type="http://schemas.openxmlformats.org/officeDocument/2006/relationships/control" Target="../activeX/activeX100.xml"/><Relationship Id="rId11" Type="http://schemas.openxmlformats.org/officeDocument/2006/relationships/image" Target="../media/image102.emf"/><Relationship Id="rId5" Type="http://schemas.openxmlformats.org/officeDocument/2006/relationships/image" Target="../media/image99.emf"/><Relationship Id="rId15" Type="http://schemas.openxmlformats.org/officeDocument/2006/relationships/image" Target="../media/image104.emf"/><Relationship Id="rId10" Type="http://schemas.openxmlformats.org/officeDocument/2006/relationships/control" Target="../activeX/activeX102.xml"/><Relationship Id="rId4" Type="http://schemas.openxmlformats.org/officeDocument/2006/relationships/control" Target="../activeX/activeX99.xml"/><Relationship Id="rId9" Type="http://schemas.openxmlformats.org/officeDocument/2006/relationships/image" Target="../media/image101.emf"/><Relationship Id="rId14" Type="http://schemas.openxmlformats.org/officeDocument/2006/relationships/control" Target="../activeX/activeX104.xml"/></Relationships>
</file>

<file path=xl/worksheets/_rels/sheet34.xml.rels><?xml version="1.0" encoding="UTF-8" standalone="yes"?>
<Relationships xmlns="http://schemas.openxmlformats.org/package/2006/relationships"><Relationship Id="rId8" Type="http://schemas.openxmlformats.org/officeDocument/2006/relationships/control" Target="../activeX/activeX107.xml"/><Relationship Id="rId3" Type="http://schemas.openxmlformats.org/officeDocument/2006/relationships/vmlDrawing" Target="../drawings/vmlDrawing33.vml"/><Relationship Id="rId7" Type="http://schemas.openxmlformats.org/officeDocument/2006/relationships/image" Target="../media/image106.emf"/><Relationship Id="rId12" Type="http://schemas.openxmlformats.org/officeDocument/2006/relationships/ctrlProp" Target="../ctrlProps/ctrlProp346.xml"/><Relationship Id="rId2" Type="http://schemas.openxmlformats.org/officeDocument/2006/relationships/drawing" Target="../drawings/drawing33.xml"/><Relationship Id="rId1" Type="http://schemas.openxmlformats.org/officeDocument/2006/relationships/printerSettings" Target="../printerSettings/printerSettings34.bin"/><Relationship Id="rId6" Type="http://schemas.openxmlformats.org/officeDocument/2006/relationships/control" Target="../activeX/activeX106.xml"/><Relationship Id="rId11" Type="http://schemas.openxmlformats.org/officeDocument/2006/relationships/ctrlProp" Target="../ctrlProps/ctrlProp345.xml"/><Relationship Id="rId5" Type="http://schemas.openxmlformats.org/officeDocument/2006/relationships/image" Target="../media/image105.emf"/><Relationship Id="rId10" Type="http://schemas.openxmlformats.org/officeDocument/2006/relationships/ctrlProp" Target="../ctrlProps/ctrlProp344.xml"/><Relationship Id="rId4" Type="http://schemas.openxmlformats.org/officeDocument/2006/relationships/control" Target="../activeX/activeX105.xml"/><Relationship Id="rId9" Type="http://schemas.openxmlformats.org/officeDocument/2006/relationships/image" Target="../media/image107.emf"/></Relationships>
</file>

<file path=xl/worksheets/_rels/sheet35.xml.rels><?xml version="1.0" encoding="UTF-8" standalone="yes"?>
<Relationships xmlns="http://schemas.openxmlformats.org/package/2006/relationships"><Relationship Id="rId13" Type="http://schemas.openxmlformats.org/officeDocument/2006/relationships/hyperlink" Target="mailto:gp.drsv-ng@gov.si" TargetMode="External"/><Relationship Id="rId18" Type="http://schemas.openxmlformats.org/officeDocument/2006/relationships/hyperlink" Target="http://www.zrsvn.si/sl/informacija.asp?id_meta_type=63&amp;id_informacija=474" TargetMode="External"/><Relationship Id="rId26" Type="http://schemas.openxmlformats.org/officeDocument/2006/relationships/hyperlink" Target="mailto:OETolmin@zgs.si" TargetMode="External"/><Relationship Id="rId39" Type="http://schemas.openxmlformats.org/officeDocument/2006/relationships/hyperlink" Target="mailto:OEMaribor@zgs.si" TargetMode="External"/><Relationship Id="rId21" Type="http://schemas.openxmlformats.org/officeDocument/2006/relationships/hyperlink" Target="mailto:OE%20Nova%20Gorica" TargetMode="External"/><Relationship Id="rId34" Type="http://schemas.openxmlformats.org/officeDocument/2006/relationships/hyperlink" Target="mailto:OESlovenjGradec@zgs.si" TargetMode="External"/><Relationship Id="rId42" Type="http://schemas.openxmlformats.org/officeDocument/2006/relationships/hyperlink" Target="http://www.elektro-ljubljana.si/" TargetMode="External"/><Relationship Id="rId47" Type="http://schemas.openxmlformats.org/officeDocument/2006/relationships/hyperlink" Target="mailto:info@elektro-maribor.si" TargetMode="External"/><Relationship Id="rId50" Type="http://schemas.openxmlformats.org/officeDocument/2006/relationships/hyperlink" Target="mailto:zrsvn.oelj@zrsvn.si" TargetMode="External"/><Relationship Id="rId55" Type="http://schemas.openxmlformats.org/officeDocument/2006/relationships/hyperlink" Target="mailto:info@elektro-primorska.si" TargetMode="External"/><Relationship Id="rId7" Type="http://schemas.openxmlformats.org/officeDocument/2006/relationships/hyperlink" Target="mailto:tajnistvo.pi@zvkds.si" TargetMode="External"/><Relationship Id="rId12" Type="http://schemas.openxmlformats.org/officeDocument/2006/relationships/hyperlink" Target="mailto:gp.drsv-kp@gov.si" TargetMode="External"/><Relationship Id="rId17" Type="http://schemas.openxmlformats.org/officeDocument/2006/relationships/hyperlink" Target="http://www.zrsvn.si/sl/informacija.asp?id_meta_type=63&amp;id_informacija=416" TargetMode="External"/><Relationship Id="rId25" Type="http://schemas.openxmlformats.org/officeDocument/2006/relationships/hyperlink" Target="mailto:zgs.tajnistvo@zgs.si" TargetMode="External"/><Relationship Id="rId33" Type="http://schemas.openxmlformats.org/officeDocument/2006/relationships/hyperlink" Target="mailto:OEBrezice@zgs.si" TargetMode="External"/><Relationship Id="rId38" Type="http://schemas.openxmlformats.org/officeDocument/2006/relationships/hyperlink" Target="mailto:OECelje@zgs.si" TargetMode="External"/><Relationship Id="rId46" Type="http://schemas.openxmlformats.org/officeDocument/2006/relationships/hyperlink" Target="mailto:info@elektro-ljubljana.si" TargetMode="External"/><Relationship Id="rId59" Type="http://schemas.openxmlformats.org/officeDocument/2006/relationships/hyperlink" Target="mailto:gp.drsi@gov.si" TargetMode="External"/><Relationship Id="rId2" Type="http://schemas.openxmlformats.org/officeDocument/2006/relationships/hyperlink" Target="mailto:tajnistvo.kr@zvkds.si" TargetMode="External"/><Relationship Id="rId16" Type="http://schemas.openxmlformats.org/officeDocument/2006/relationships/hyperlink" Target="mailto:gp.drsv-ms@gov.si" TargetMode="External"/><Relationship Id="rId20" Type="http://schemas.openxmlformats.org/officeDocument/2006/relationships/hyperlink" Target="http://www.zrsvn.si/sl/informacija.asp?id_meta_type=63&amp;id_informacija=494" TargetMode="External"/><Relationship Id="rId29" Type="http://schemas.openxmlformats.org/officeDocument/2006/relationships/hyperlink" Target="mailto:OENazarje@zgs.si" TargetMode="External"/><Relationship Id="rId41" Type="http://schemas.openxmlformats.org/officeDocument/2006/relationships/hyperlink" Target="http://www.elektro-gorenjska.si/" TargetMode="External"/><Relationship Id="rId54" Type="http://schemas.openxmlformats.org/officeDocument/2006/relationships/hyperlink" Target="mailto:zrsvn.oe@zrsvn.si" TargetMode="External"/><Relationship Id="rId1" Type="http://schemas.openxmlformats.org/officeDocument/2006/relationships/hyperlink" Target="mailto:tajnistvo.ce@zvkds.si" TargetMode="External"/><Relationship Id="rId6" Type="http://schemas.openxmlformats.org/officeDocument/2006/relationships/hyperlink" Target="mailto:tajnistvo.nm@zvkds.si" TargetMode="External"/><Relationship Id="rId11" Type="http://schemas.openxmlformats.org/officeDocument/2006/relationships/hyperlink" Target="mailto:gp.drsv-nm@gov.si" TargetMode="External"/><Relationship Id="rId24" Type="http://schemas.openxmlformats.org/officeDocument/2006/relationships/hyperlink" Target="http://www.zrsvn.si/sl/informacija.asp?id_meta_type=63&amp;id_informacija=535" TargetMode="External"/><Relationship Id="rId32" Type="http://schemas.openxmlformats.org/officeDocument/2006/relationships/hyperlink" Target="mailto:OEPostojna@zgs.si" TargetMode="External"/><Relationship Id="rId37" Type="http://schemas.openxmlformats.org/officeDocument/2006/relationships/hyperlink" Target="mailto:OEKocevje@zgs.si" TargetMode="External"/><Relationship Id="rId40" Type="http://schemas.openxmlformats.org/officeDocument/2006/relationships/hyperlink" Target="http://www.elektro-celje.si/" TargetMode="External"/><Relationship Id="rId45" Type="http://schemas.openxmlformats.org/officeDocument/2006/relationships/hyperlink" Target="http://www.eles.si/" TargetMode="External"/><Relationship Id="rId53" Type="http://schemas.openxmlformats.org/officeDocument/2006/relationships/hyperlink" Target="mailto:zrsvn.oepi@zrsvn.si" TargetMode="External"/><Relationship Id="rId58" Type="http://schemas.openxmlformats.org/officeDocument/2006/relationships/hyperlink" Target="mailto:info@eles.si" TargetMode="External"/><Relationship Id="rId5" Type="http://schemas.openxmlformats.org/officeDocument/2006/relationships/hyperlink" Target="mailto:tajnistvo.ng@zvkds.si" TargetMode="External"/><Relationship Id="rId15" Type="http://schemas.openxmlformats.org/officeDocument/2006/relationships/hyperlink" Target="mailto:gp.drsv-mb@gov.si" TargetMode="External"/><Relationship Id="rId23" Type="http://schemas.openxmlformats.org/officeDocument/2006/relationships/hyperlink" Target="http://www.zrsvn.si/sl/informacija.asp?id_meta_type=63&amp;id_informacija=520" TargetMode="External"/><Relationship Id="rId28" Type="http://schemas.openxmlformats.org/officeDocument/2006/relationships/hyperlink" Target="mailto:OENovomesto@zgs.si" TargetMode="External"/><Relationship Id="rId36" Type="http://schemas.openxmlformats.org/officeDocument/2006/relationships/hyperlink" Target="mailto:OEKranj@zgs.si" TargetMode="External"/><Relationship Id="rId49" Type="http://schemas.openxmlformats.org/officeDocument/2006/relationships/hyperlink" Target="mailto:zrsvn.oekr@zrsvn.si" TargetMode="External"/><Relationship Id="rId57" Type="http://schemas.openxmlformats.org/officeDocument/2006/relationships/hyperlink" Target="mailto:info@elektro-gorenjska.si" TargetMode="External"/><Relationship Id="rId10" Type="http://schemas.openxmlformats.org/officeDocument/2006/relationships/hyperlink" Target="mailto:gp.drsv-lj@gov.si" TargetMode="External"/><Relationship Id="rId19" Type="http://schemas.openxmlformats.org/officeDocument/2006/relationships/hyperlink" Target="http://www.zrsvn.si/sl/informacija.asp?id_meta_type=63&amp;id_informacija=484" TargetMode="External"/><Relationship Id="rId31" Type="http://schemas.openxmlformats.org/officeDocument/2006/relationships/hyperlink" Target="mailto:OEBled@zgs.si" TargetMode="External"/><Relationship Id="rId44" Type="http://schemas.openxmlformats.org/officeDocument/2006/relationships/hyperlink" Target="http://www.elektro-primorska.si/sl-si/default.aspx" TargetMode="External"/><Relationship Id="rId52" Type="http://schemas.openxmlformats.org/officeDocument/2006/relationships/hyperlink" Target="mailto:zrsvn.oeng@zrsvn.si" TargetMode="External"/><Relationship Id="rId60" Type="http://schemas.openxmlformats.org/officeDocument/2006/relationships/printerSettings" Target="../printerSettings/printerSettings35.bin"/><Relationship Id="rId4" Type="http://schemas.openxmlformats.org/officeDocument/2006/relationships/hyperlink" Target="mailto:tajnistvo.mb@zvkds.si" TargetMode="External"/><Relationship Id="rId9" Type="http://schemas.openxmlformats.org/officeDocument/2006/relationships/hyperlink" Target="mailto:gp.drsv-kr@gov.si" TargetMode="External"/><Relationship Id="rId14" Type="http://schemas.openxmlformats.org/officeDocument/2006/relationships/hyperlink" Target="mailto:gp.drsv-ce@gov.si" TargetMode="External"/><Relationship Id="rId22" Type="http://schemas.openxmlformats.org/officeDocument/2006/relationships/hyperlink" Target="mailto:zrsvn.oenm@zrsvn.si" TargetMode="External"/><Relationship Id="rId27" Type="http://schemas.openxmlformats.org/officeDocument/2006/relationships/hyperlink" Target="mailto:OELjubljana@zgs.si" TargetMode="External"/><Relationship Id="rId30" Type="http://schemas.openxmlformats.org/officeDocument/2006/relationships/hyperlink" Target="mailto:OEMurskaSobota@zgs.si" TargetMode="External"/><Relationship Id="rId35" Type="http://schemas.openxmlformats.org/officeDocument/2006/relationships/hyperlink" Target="mailto:OESezana@zgs.si" TargetMode="External"/><Relationship Id="rId43" Type="http://schemas.openxmlformats.org/officeDocument/2006/relationships/hyperlink" Target="http://www.elektro-maribor.si/" TargetMode="External"/><Relationship Id="rId48" Type="http://schemas.openxmlformats.org/officeDocument/2006/relationships/hyperlink" Target="mailto:zrsvn.oece@zrsvn.si" TargetMode="External"/><Relationship Id="rId56" Type="http://schemas.openxmlformats.org/officeDocument/2006/relationships/hyperlink" Target="mailto:info@elektro-celje.si" TargetMode="External"/><Relationship Id="rId8" Type="http://schemas.openxmlformats.org/officeDocument/2006/relationships/hyperlink" Target="mailto:gp.drsv@gov.si" TargetMode="External"/><Relationship Id="rId51" Type="http://schemas.openxmlformats.org/officeDocument/2006/relationships/hyperlink" Target="mailto:zrsvn.oemb@zrsvn.si" TargetMode="External"/><Relationship Id="rId3" Type="http://schemas.openxmlformats.org/officeDocument/2006/relationships/hyperlink" Target="mailto:tajnistvo.lj@zvkds.si"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8.xml"/><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7.xml"/><Relationship Id="rId11" Type="http://schemas.openxmlformats.org/officeDocument/2006/relationships/ctrlProp" Target="../ctrlProps/ctrlProp90.xml"/><Relationship Id="rId5" Type="http://schemas.openxmlformats.org/officeDocument/2006/relationships/image" Target="../media/image6.emf"/><Relationship Id="rId10" Type="http://schemas.openxmlformats.org/officeDocument/2006/relationships/ctrlProp" Target="../ctrlProps/ctrlProp89.xml"/><Relationship Id="rId4" Type="http://schemas.openxmlformats.org/officeDocument/2006/relationships/control" Target="../activeX/activeX6.xml"/><Relationship Id="rId9" Type="http://schemas.openxmlformats.org/officeDocument/2006/relationships/image" Target="../media/image8.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1.xml"/><Relationship Id="rId13" Type="http://schemas.openxmlformats.org/officeDocument/2006/relationships/ctrlProp" Target="../ctrlProps/ctrlProp94.xml"/><Relationship Id="rId1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image" Target="../media/image10.emf"/><Relationship Id="rId12" Type="http://schemas.openxmlformats.org/officeDocument/2006/relationships/ctrlProp" Target="../ctrlProps/ctrlProp93.xml"/><Relationship Id="rId17" Type="http://schemas.openxmlformats.org/officeDocument/2006/relationships/ctrlProp" Target="../ctrlProps/ctrlProp98.xml"/><Relationship Id="rId2" Type="http://schemas.openxmlformats.org/officeDocument/2006/relationships/drawing" Target="../drawings/drawing4.xml"/><Relationship Id="rId16" Type="http://schemas.openxmlformats.org/officeDocument/2006/relationships/ctrlProp" Target="../ctrlProps/ctrlProp97.xml"/><Relationship Id="rId1" Type="http://schemas.openxmlformats.org/officeDocument/2006/relationships/printerSettings" Target="../printerSettings/printerSettings5.bin"/><Relationship Id="rId6" Type="http://schemas.openxmlformats.org/officeDocument/2006/relationships/control" Target="../activeX/activeX10.xml"/><Relationship Id="rId11" Type="http://schemas.openxmlformats.org/officeDocument/2006/relationships/ctrlProp" Target="../ctrlProps/ctrlProp92.xml"/><Relationship Id="rId5" Type="http://schemas.openxmlformats.org/officeDocument/2006/relationships/image" Target="../media/image9.emf"/><Relationship Id="rId15" Type="http://schemas.openxmlformats.org/officeDocument/2006/relationships/ctrlProp" Target="../ctrlProps/ctrlProp96.xml"/><Relationship Id="rId10" Type="http://schemas.openxmlformats.org/officeDocument/2006/relationships/ctrlProp" Target="../ctrlProps/ctrlProp91.xml"/><Relationship Id="rId4" Type="http://schemas.openxmlformats.org/officeDocument/2006/relationships/control" Target="../activeX/activeX9.xml"/><Relationship Id="rId9" Type="http://schemas.openxmlformats.org/officeDocument/2006/relationships/image" Target="../media/image11.emf"/><Relationship Id="rId1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4.xml"/><Relationship Id="rId3" Type="http://schemas.openxmlformats.org/officeDocument/2006/relationships/vmlDrawing" Target="../drawings/vmlDrawing5.vml"/><Relationship Id="rId7" Type="http://schemas.openxmlformats.org/officeDocument/2006/relationships/image" Target="../media/image13.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13.xml"/><Relationship Id="rId11" Type="http://schemas.openxmlformats.org/officeDocument/2006/relationships/ctrlProp" Target="../ctrlProps/ctrlProp101.xml"/><Relationship Id="rId5" Type="http://schemas.openxmlformats.org/officeDocument/2006/relationships/image" Target="../media/image12.emf"/><Relationship Id="rId10" Type="http://schemas.openxmlformats.org/officeDocument/2006/relationships/ctrlProp" Target="../ctrlProps/ctrlProp100.xml"/><Relationship Id="rId4" Type="http://schemas.openxmlformats.org/officeDocument/2006/relationships/control" Target="../activeX/activeX12.xml"/><Relationship Id="rId9" Type="http://schemas.openxmlformats.org/officeDocument/2006/relationships/image" Target="../media/image14.emf"/></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17.xml"/><Relationship Id="rId3" Type="http://schemas.openxmlformats.org/officeDocument/2006/relationships/vmlDrawing" Target="../drawings/vmlDrawing6.vml"/><Relationship Id="rId7" Type="http://schemas.openxmlformats.org/officeDocument/2006/relationships/image" Target="../media/image16.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ontrol" Target="../activeX/activeX16.xml"/><Relationship Id="rId11" Type="http://schemas.openxmlformats.org/officeDocument/2006/relationships/ctrlProp" Target="../ctrlProps/ctrlProp103.xml"/><Relationship Id="rId5" Type="http://schemas.openxmlformats.org/officeDocument/2006/relationships/image" Target="../media/image15.emf"/><Relationship Id="rId10" Type="http://schemas.openxmlformats.org/officeDocument/2006/relationships/ctrlProp" Target="../ctrlProps/ctrlProp102.xml"/><Relationship Id="rId4" Type="http://schemas.openxmlformats.org/officeDocument/2006/relationships/control" Target="../activeX/activeX15.xml"/><Relationship Id="rId9" Type="http://schemas.openxmlformats.org/officeDocument/2006/relationships/image" Target="../media/image17.emf"/></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20.xml"/><Relationship Id="rId3" Type="http://schemas.openxmlformats.org/officeDocument/2006/relationships/vmlDrawing" Target="../drawings/vmlDrawing7.vml"/><Relationship Id="rId7" Type="http://schemas.openxmlformats.org/officeDocument/2006/relationships/image" Target="../media/image19.emf"/><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ntrol" Target="../activeX/activeX19.xml"/><Relationship Id="rId11" Type="http://schemas.openxmlformats.org/officeDocument/2006/relationships/ctrlProp" Target="../ctrlProps/ctrlProp105.xml"/><Relationship Id="rId5" Type="http://schemas.openxmlformats.org/officeDocument/2006/relationships/image" Target="../media/image18.emf"/><Relationship Id="rId10" Type="http://schemas.openxmlformats.org/officeDocument/2006/relationships/ctrlProp" Target="../ctrlProps/ctrlProp104.xml"/><Relationship Id="rId4" Type="http://schemas.openxmlformats.org/officeDocument/2006/relationships/control" Target="../activeX/activeX18.xml"/><Relationship Id="rId9" Type="http://schemas.openxmlformats.org/officeDocument/2006/relationships/image" Target="../media/image20.emf"/></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23.xml"/><Relationship Id="rId3" Type="http://schemas.openxmlformats.org/officeDocument/2006/relationships/vmlDrawing" Target="../drawings/vmlDrawing8.vml"/><Relationship Id="rId7" Type="http://schemas.openxmlformats.org/officeDocument/2006/relationships/image" Target="../media/image22.emf"/><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ontrol" Target="../activeX/activeX22.xml"/><Relationship Id="rId11" Type="http://schemas.openxmlformats.org/officeDocument/2006/relationships/ctrlProp" Target="../ctrlProps/ctrlProp107.xml"/><Relationship Id="rId5" Type="http://schemas.openxmlformats.org/officeDocument/2006/relationships/image" Target="../media/image21.emf"/><Relationship Id="rId10" Type="http://schemas.openxmlformats.org/officeDocument/2006/relationships/ctrlProp" Target="../ctrlProps/ctrlProp106.xml"/><Relationship Id="rId4" Type="http://schemas.openxmlformats.org/officeDocument/2006/relationships/control" Target="../activeX/activeX21.xml"/><Relationship Id="rId9" Type="http://schemas.openxmlformats.org/officeDocument/2006/relationships/image" Target="../media/image2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J68"/>
  <sheetViews>
    <sheetView showGridLines="0" tabSelected="1" zoomScale="130" zoomScaleNormal="130" workbookViewId="0">
      <selection activeCell="A6" sqref="A6"/>
    </sheetView>
  </sheetViews>
  <sheetFormatPr defaultColWidth="9.140625" defaultRowHeight="15" x14ac:dyDescent="0.25"/>
  <cols>
    <col min="1" max="1" width="87.28515625" customWidth="1"/>
    <col min="2" max="6" width="13.7109375" customWidth="1"/>
  </cols>
  <sheetData>
    <row r="1" spans="1:10" x14ac:dyDescent="0.25">
      <c r="A1" s="168"/>
    </row>
    <row r="2" spans="1:10" ht="20.25" x14ac:dyDescent="0.25">
      <c r="A2" s="145" t="s">
        <v>120</v>
      </c>
      <c r="B2" s="146"/>
      <c r="C2" s="146"/>
      <c r="D2" s="146"/>
      <c r="E2" s="146"/>
      <c r="F2" s="146"/>
      <c r="G2" s="146"/>
      <c r="H2" s="146"/>
      <c r="I2" s="146"/>
      <c r="J2" s="146"/>
    </row>
    <row r="3" spans="1:10" x14ac:dyDescent="0.25">
      <c r="A3" s="134"/>
      <c r="B3" s="146"/>
      <c r="C3" s="146"/>
      <c r="D3" s="146"/>
      <c r="E3" s="146"/>
      <c r="F3" s="146"/>
      <c r="G3" s="146"/>
      <c r="H3" s="146"/>
      <c r="I3" s="146"/>
      <c r="J3" s="146"/>
    </row>
    <row r="4" spans="1:10" ht="38.25" x14ac:dyDescent="0.25">
      <c r="A4" s="645" t="s">
        <v>1336</v>
      </c>
      <c r="B4" s="146"/>
      <c r="C4" s="146"/>
      <c r="D4" s="146"/>
      <c r="E4" s="146"/>
      <c r="F4" s="146"/>
      <c r="G4" s="146"/>
      <c r="H4" s="146"/>
      <c r="I4" s="146"/>
      <c r="J4" s="146"/>
    </row>
    <row r="5" spans="1:10" ht="16.5" x14ac:dyDescent="0.25">
      <c r="A5" s="163"/>
      <c r="B5" s="146"/>
      <c r="C5" s="146"/>
      <c r="D5" s="146"/>
      <c r="E5" s="146"/>
      <c r="F5" s="146"/>
      <c r="G5" s="146"/>
      <c r="H5" s="146"/>
      <c r="I5" s="146"/>
      <c r="J5" s="146"/>
    </row>
    <row r="6" spans="1:10" ht="76.5" x14ac:dyDescent="0.25">
      <c r="A6" s="499" t="s">
        <v>1339</v>
      </c>
      <c r="B6" s="146"/>
      <c r="C6" s="146"/>
      <c r="D6" s="146"/>
      <c r="E6" s="146"/>
      <c r="F6" s="146"/>
      <c r="G6" s="146"/>
      <c r="H6" s="146"/>
      <c r="I6" s="146"/>
      <c r="J6" s="146"/>
    </row>
    <row r="7" spans="1:10" x14ac:dyDescent="0.25">
      <c r="A7" s="134"/>
      <c r="B7" s="146"/>
      <c r="C7" s="146"/>
      <c r="D7" s="146"/>
      <c r="E7" s="146"/>
      <c r="F7" s="146"/>
      <c r="G7" s="146"/>
      <c r="H7" s="146"/>
      <c r="I7" s="146"/>
      <c r="J7" s="146"/>
    </row>
    <row r="8" spans="1:10" x14ac:dyDescent="0.25">
      <c r="A8" s="147" t="s">
        <v>1217</v>
      </c>
      <c r="B8" s="146"/>
      <c r="C8" s="146"/>
      <c r="D8" s="146"/>
      <c r="E8" s="146"/>
      <c r="F8" s="146"/>
      <c r="G8" s="146"/>
      <c r="H8" s="146"/>
      <c r="I8" s="146"/>
      <c r="J8" s="146"/>
    </row>
    <row r="9" spans="1:10" x14ac:dyDescent="0.25">
      <c r="A9" s="134"/>
      <c r="B9" s="146"/>
      <c r="C9" s="146"/>
      <c r="D9" s="146"/>
      <c r="E9" s="146"/>
      <c r="F9" s="146"/>
      <c r="G9" s="146"/>
      <c r="H9" s="146"/>
      <c r="I9" s="146"/>
      <c r="J9" s="146"/>
    </row>
    <row r="10" spans="1:10" ht="191.25" x14ac:dyDescent="0.25">
      <c r="A10" s="167" t="s">
        <v>1316</v>
      </c>
      <c r="B10" s="146"/>
      <c r="C10" s="146"/>
      <c r="D10" s="146"/>
      <c r="E10" s="146"/>
      <c r="F10" s="146"/>
      <c r="G10" s="146"/>
      <c r="H10" s="146"/>
      <c r="I10" s="146"/>
      <c r="J10" s="146"/>
    </row>
    <row r="11" spans="1:10" x14ac:dyDescent="0.25">
      <c r="A11" s="167"/>
      <c r="B11" s="146"/>
      <c r="C11" s="146"/>
      <c r="D11" s="146"/>
      <c r="E11" s="146"/>
      <c r="F11" s="146"/>
      <c r="G11" s="146"/>
      <c r="H11" s="146"/>
      <c r="I11" s="146"/>
      <c r="J11" s="146"/>
    </row>
    <row r="12" spans="1:10" x14ac:dyDescent="0.25">
      <c r="A12" s="147" t="s">
        <v>1337</v>
      </c>
      <c r="B12" s="146"/>
      <c r="C12" s="146"/>
      <c r="D12" s="146"/>
      <c r="E12" s="146"/>
      <c r="F12" s="146"/>
      <c r="G12" s="146"/>
      <c r="H12" s="146"/>
      <c r="I12" s="146"/>
      <c r="J12" s="146"/>
    </row>
    <row r="13" spans="1:10" x14ac:dyDescent="0.25">
      <c r="A13" s="134"/>
      <c r="B13" s="146"/>
      <c r="C13" s="146"/>
      <c r="D13" s="146"/>
      <c r="E13" s="146"/>
      <c r="F13" s="146"/>
      <c r="G13" s="146"/>
      <c r="H13" s="146"/>
      <c r="I13" s="146"/>
      <c r="J13" s="146"/>
    </row>
    <row r="14" spans="1:10" ht="76.5" x14ac:dyDescent="0.25">
      <c r="A14" s="167" t="s">
        <v>1341</v>
      </c>
      <c r="B14" s="146"/>
      <c r="C14" s="146"/>
      <c r="D14" s="146"/>
      <c r="E14" s="146"/>
      <c r="F14" s="146"/>
      <c r="G14" s="146"/>
      <c r="H14" s="146"/>
      <c r="I14" s="146"/>
      <c r="J14" s="146"/>
    </row>
    <row r="15" spans="1:10" x14ac:dyDescent="0.25">
      <c r="A15" s="167"/>
      <c r="B15" s="146"/>
      <c r="C15" s="146"/>
      <c r="D15" s="146"/>
      <c r="E15" s="146"/>
      <c r="F15" s="146"/>
      <c r="G15" s="146"/>
      <c r="H15" s="146"/>
      <c r="I15" s="146"/>
      <c r="J15" s="146"/>
    </row>
    <row r="16" spans="1:10" x14ac:dyDescent="0.25">
      <c r="A16" s="147" t="s">
        <v>1216</v>
      </c>
      <c r="B16" s="146"/>
      <c r="C16" s="146"/>
      <c r="D16" s="146"/>
      <c r="E16" s="146"/>
      <c r="F16" s="146"/>
      <c r="G16" s="146"/>
      <c r="H16" s="146"/>
      <c r="I16" s="146"/>
      <c r="J16" s="146"/>
    </row>
    <row r="17" spans="1:10" x14ac:dyDescent="0.25">
      <c r="A17" s="134"/>
      <c r="B17" s="146"/>
      <c r="C17" s="146"/>
      <c r="D17" s="146"/>
      <c r="E17" s="146"/>
      <c r="F17" s="146"/>
      <c r="G17" s="146"/>
      <c r="H17" s="146"/>
      <c r="I17" s="146"/>
      <c r="J17" s="146"/>
    </row>
    <row r="18" spans="1:10" ht="25.5" x14ac:dyDescent="0.25">
      <c r="A18" s="167" t="s">
        <v>1342</v>
      </c>
      <c r="B18" s="146"/>
      <c r="C18" s="146"/>
      <c r="D18" s="146"/>
      <c r="E18" s="146"/>
      <c r="F18" s="146"/>
      <c r="G18" s="146"/>
      <c r="H18" s="146"/>
      <c r="I18" s="146"/>
      <c r="J18" s="146"/>
    </row>
    <row r="19" spans="1:10" x14ac:dyDescent="0.25">
      <c r="A19" s="134"/>
      <c r="B19" s="146"/>
      <c r="C19" s="146"/>
      <c r="D19" s="146"/>
      <c r="E19" s="146"/>
      <c r="F19" s="146"/>
      <c r="G19" s="146"/>
      <c r="H19" s="146"/>
      <c r="I19" s="146"/>
      <c r="J19" s="146"/>
    </row>
    <row r="20" spans="1:10" x14ac:dyDescent="0.25">
      <c r="A20" s="147" t="s">
        <v>826</v>
      </c>
      <c r="B20" s="146"/>
      <c r="C20" s="146"/>
      <c r="D20" s="146"/>
      <c r="E20" s="146"/>
      <c r="F20" s="146"/>
      <c r="G20" s="146"/>
      <c r="H20" s="146"/>
      <c r="I20" s="146"/>
      <c r="J20" s="146"/>
    </row>
    <row r="21" spans="1:10" x14ac:dyDescent="0.25">
      <c r="A21" s="134"/>
      <c r="B21" s="146"/>
      <c r="C21" s="146"/>
      <c r="D21" s="146"/>
      <c r="E21" s="146"/>
      <c r="F21" s="146"/>
      <c r="G21" s="146"/>
      <c r="H21" s="146"/>
      <c r="I21" s="146"/>
      <c r="J21" s="146"/>
    </row>
    <row r="22" spans="1:10" ht="25.5" x14ac:dyDescent="0.25">
      <c r="A22" s="167" t="s">
        <v>1299</v>
      </c>
      <c r="B22" s="146"/>
      <c r="C22" s="146"/>
      <c r="D22" s="146"/>
      <c r="E22" s="146"/>
      <c r="F22" s="146"/>
      <c r="G22" s="146"/>
      <c r="H22" s="146"/>
      <c r="I22" s="146"/>
      <c r="J22" s="146"/>
    </row>
    <row r="23" spans="1:10" x14ac:dyDescent="0.25">
      <c r="A23" s="134"/>
      <c r="B23" s="146"/>
      <c r="C23" s="146"/>
      <c r="D23" s="146"/>
      <c r="E23" s="146"/>
      <c r="F23" s="146"/>
      <c r="G23" s="146"/>
      <c r="H23" s="146"/>
      <c r="I23" s="146"/>
      <c r="J23" s="146"/>
    </row>
    <row r="24" spans="1:10" x14ac:dyDescent="0.25">
      <c r="A24" s="147" t="s">
        <v>1215</v>
      </c>
      <c r="B24" s="146"/>
      <c r="C24" s="146"/>
      <c r="D24" s="146"/>
      <c r="E24" s="146"/>
      <c r="F24" s="146"/>
      <c r="G24" s="146"/>
      <c r="H24" s="146"/>
      <c r="I24" s="146"/>
      <c r="J24" s="146"/>
    </row>
    <row r="25" spans="1:10" x14ac:dyDescent="0.25">
      <c r="A25" s="134"/>
      <c r="B25" s="146"/>
      <c r="C25" s="146"/>
      <c r="D25" s="146"/>
      <c r="E25" s="146"/>
      <c r="F25" s="146"/>
      <c r="G25" s="146"/>
      <c r="H25" s="146"/>
      <c r="I25" s="146"/>
      <c r="J25" s="146"/>
    </row>
    <row r="26" spans="1:10" ht="102" x14ac:dyDescent="0.25">
      <c r="A26" s="167" t="s">
        <v>1343</v>
      </c>
      <c r="B26" s="146"/>
      <c r="C26" s="146"/>
      <c r="D26" s="146"/>
      <c r="E26" s="146"/>
      <c r="F26" s="146"/>
      <c r="G26" s="146"/>
      <c r="H26" s="146"/>
      <c r="I26" s="146"/>
      <c r="J26" s="146"/>
    </row>
    <row r="27" spans="1:10" x14ac:dyDescent="0.25">
      <c r="A27" s="167"/>
      <c r="B27" s="146"/>
      <c r="C27" s="146"/>
      <c r="D27" s="146"/>
      <c r="E27" s="146"/>
      <c r="F27" s="146"/>
      <c r="G27" s="146"/>
      <c r="H27" s="146"/>
      <c r="I27" s="146"/>
      <c r="J27" s="146"/>
    </row>
    <row r="28" spans="1:10" ht="89.25" x14ac:dyDescent="0.25">
      <c r="A28" s="167" t="s">
        <v>1340</v>
      </c>
      <c r="B28" s="146"/>
      <c r="C28" s="146"/>
      <c r="D28" s="146"/>
      <c r="E28" s="146"/>
      <c r="F28" s="146"/>
      <c r="G28" s="146"/>
      <c r="H28" s="146"/>
      <c r="I28" s="146"/>
      <c r="J28" s="146"/>
    </row>
    <row r="29" spans="1:10" x14ac:dyDescent="0.25">
      <c r="A29" s="134"/>
      <c r="B29" s="146"/>
      <c r="C29" s="146"/>
      <c r="D29" s="146"/>
      <c r="E29" s="146"/>
      <c r="F29" s="146"/>
      <c r="G29" s="146"/>
      <c r="H29" s="146"/>
      <c r="I29" s="146"/>
      <c r="J29" s="146"/>
    </row>
    <row r="30" spans="1:10" x14ac:dyDescent="0.25">
      <c r="A30" s="147" t="s">
        <v>1221</v>
      </c>
      <c r="B30" s="146"/>
      <c r="C30" s="146"/>
      <c r="D30" s="146"/>
      <c r="E30" s="146"/>
      <c r="F30" s="146"/>
      <c r="G30" s="146"/>
      <c r="H30" s="146"/>
      <c r="I30" s="146"/>
      <c r="J30" s="146"/>
    </row>
    <row r="31" spans="1:10" x14ac:dyDescent="0.25">
      <c r="A31" s="134"/>
      <c r="B31" s="146"/>
      <c r="C31" s="146"/>
      <c r="D31" s="146"/>
      <c r="E31" s="146"/>
      <c r="F31" s="146"/>
      <c r="G31" s="146"/>
      <c r="H31" s="146"/>
      <c r="I31" s="146"/>
      <c r="J31" s="146"/>
    </row>
    <row r="32" spans="1:10" ht="63.75" x14ac:dyDescent="0.25">
      <c r="A32" s="167" t="s">
        <v>1344</v>
      </c>
      <c r="B32" s="146"/>
      <c r="C32" s="146"/>
      <c r="D32" s="146"/>
      <c r="E32" s="146"/>
      <c r="F32" s="146"/>
      <c r="G32" s="146"/>
      <c r="H32" s="146"/>
      <c r="I32" s="146"/>
      <c r="J32" s="146"/>
    </row>
    <row r="33" spans="1:10" x14ac:dyDescent="0.25">
      <c r="A33" s="134"/>
      <c r="B33" s="146"/>
      <c r="C33" s="146"/>
      <c r="D33" s="146"/>
      <c r="E33" s="146"/>
      <c r="F33" s="146"/>
      <c r="G33" s="146"/>
      <c r="H33" s="146"/>
      <c r="I33" s="146"/>
      <c r="J33" s="146"/>
    </row>
    <row r="34" spans="1:10" x14ac:dyDescent="0.25">
      <c r="A34" s="147" t="s">
        <v>1218</v>
      </c>
      <c r="B34" s="146"/>
      <c r="C34" s="146"/>
      <c r="D34" s="146"/>
      <c r="E34" s="146"/>
      <c r="F34" s="146"/>
      <c r="G34" s="146"/>
      <c r="H34" s="146"/>
      <c r="I34" s="146"/>
      <c r="J34" s="146"/>
    </row>
    <row r="35" spans="1:10" x14ac:dyDescent="0.25">
      <c r="A35" s="134"/>
      <c r="B35" s="146"/>
      <c r="C35" s="146"/>
      <c r="D35" s="146"/>
      <c r="E35" s="146"/>
      <c r="F35" s="146"/>
      <c r="G35" s="146"/>
      <c r="H35" s="146"/>
      <c r="I35" s="146"/>
      <c r="J35" s="146"/>
    </row>
    <row r="36" spans="1:10" ht="25.5" x14ac:dyDescent="0.25">
      <c r="A36" s="167" t="s">
        <v>1345</v>
      </c>
      <c r="B36" s="146"/>
      <c r="C36" s="146"/>
      <c r="D36" s="146"/>
      <c r="E36" s="146"/>
      <c r="F36" s="146"/>
      <c r="G36" s="146"/>
      <c r="H36" s="146"/>
      <c r="I36" s="146"/>
      <c r="J36" s="146"/>
    </row>
    <row r="37" spans="1:10" x14ac:dyDescent="0.25">
      <c r="A37" s="134"/>
      <c r="B37" s="146"/>
      <c r="C37" s="146"/>
      <c r="D37" s="146"/>
      <c r="E37" s="146"/>
      <c r="F37" s="146"/>
      <c r="G37" s="146"/>
      <c r="H37" s="146"/>
      <c r="I37" s="146"/>
      <c r="J37" s="146"/>
    </row>
    <row r="38" spans="1:10" x14ac:dyDescent="0.25">
      <c r="A38" s="147" t="s">
        <v>1219</v>
      </c>
      <c r="B38" s="146"/>
      <c r="C38" s="146"/>
      <c r="D38" s="146"/>
      <c r="E38" s="146"/>
      <c r="F38" s="146"/>
      <c r="G38" s="146"/>
      <c r="H38" s="146"/>
      <c r="I38" s="146"/>
      <c r="J38" s="146"/>
    </row>
    <row r="39" spans="1:10" x14ac:dyDescent="0.25">
      <c r="A39" s="134"/>
      <c r="B39" s="146"/>
      <c r="C39" s="146"/>
      <c r="D39" s="146"/>
      <c r="E39" s="146"/>
      <c r="F39" s="146"/>
      <c r="G39" s="146"/>
      <c r="H39" s="146"/>
      <c r="I39" s="146"/>
      <c r="J39" s="146"/>
    </row>
    <row r="40" spans="1:10" ht="25.5" x14ac:dyDescent="0.25">
      <c r="A40" s="167" t="s">
        <v>1220</v>
      </c>
      <c r="B40" s="146"/>
      <c r="C40" s="146"/>
      <c r="D40" s="146"/>
      <c r="E40" s="146"/>
      <c r="F40" s="146"/>
      <c r="G40" s="146"/>
      <c r="H40" s="146"/>
      <c r="I40" s="146"/>
      <c r="J40" s="146"/>
    </row>
    <row r="41" spans="1:10" x14ac:dyDescent="0.25">
      <c r="A41" s="134"/>
      <c r="B41" s="146"/>
      <c r="C41" s="146"/>
      <c r="D41" s="146"/>
      <c r="E41" s="146"/>
      <c r="F41" s="146"/>
      <c r="G41" s="146"/>
      <c r="H41" s="146"/>
      <c r="I41" s="146"/>
      <c r="J41" s="146"/>
    </row>
    <row r="42" spans="1:10" x14ac:dyDescent="0.25">
      <c r="A42" s="147" t="s">
        <v>619</v>
      </c>
      <c r="B42" s="146"/>
      <c r="C42" s="146"/>
      <c r="D42" s="146"/>
      <c r="E42" s="146"/>
      <c r="F42" s="146"/>
      <c r="G42" s="146"/>
      <c r="H42" s="146"/>
      <c r="I42" s="146"/>
      <c r="J42" s="146"/>
    </row>
    <row r="43" spans="1:10" x14ac:dyDescent="0.25">
      <c r="A43" s="134"/>
      <c r="B43" s="146"/>
      <c r="C43" s="146"/>
      <c r="D43" s="146"/>
      <c r="E43" s="146"/>
      <c r="F43" s="146"/>
      <c r="G43" s="146"/>
      <c r="H43" s="146"/>
      <c r="I43" s="146"/>
      <c r="J43" s="146"/>
    </row>
    <row r="44" spans="1:10" ht="38.25" x14ac:dyDescent="0.25">
      <c r="A44" s="167" t="s">
        <v>1300</v>
      </c>
      <c r="B44" s="146"/>
      <c r="C44" s="146"/>
      <c r="D44" s="146"/>
      <c r="E44" s="146"/>
      <c r="F44" s="146"/>
      <c r="G44" s="146"/>
      <c r="H44" s="146"/>
      <c r="I44" s="146"/>
      <c r="J44" s="146"/>
    </row>
    <row r="45" spans="1:10" x14ac:dyDescent="0.25">
      <c r="A45" s="134"/>
      <c r="B45" s="146"/>
      <c r="C45" s="146"/>
      <c r="D45" s="146"/>
      <c r="E45" s="146"/>
      <c r="F45" s="146"/>
      <c r="G45" s="146"/>
      <c r="H45" s="146"/>
      <c r="I45" s="146"/>
      <c r="J45" s="146"/>
    </row>
    <row r="46" spans="1:10" x14ac:dyDescent="0.25">
      <c r="A46" s="147" t="s">
        <v>589</v>
      </c>
      <c r="B46" s="146"/>
      <c r="C46" s="146"/>
      <c r="D46" s="146"/>
      <c r="E46" s="146"/>
      <c r="F46" s="146"/>
      <c r="G46" s="146"/>
      <c r="H46" s="146"/>
      <c r="I46" s="146"/>
      <c r="J46" s="146"/>
    </row>
    <row r="47" spans="1:10" x14ac:dyDescent="0.25">
      <c r="A47" s="134"/>
      <c r="B47" s="146"/>
      <c r="C47" s="146"/>
      <c r="D47" s="146"/>
      <c r="E47" s="146"/>
      <c r="F47" s="146"/>
      <c r="G47" s="146"/>
      <c r="H47" s="146"/>
      <c r="I47" s="146"/>
      <c r="J47" s="146"/>
    </row>
    <row r="48" spans="1:10" ht="76.5" x14ac:dyDescent="0.25">
      <c r="A48" s="167" t="s">
        <v>1338</v>
      </c>
      <c r="B48" s="146"/>
      <c r="C48" s="146"/>
      <c r="D48" s="146"/>
      <c r="E48" s="146"/>
      <c r="F48" s="146"/>
      <c r="G48" s="146"/>
      <c r="H48" s="146"/>
      <c r="I48" s="146"/>
      <c r="J48" s="146"/>
    </row>
    <row r="49" spans="1:10" x14ac:dyDescent="0.25">
      <c r="A49" s="134"/>
      <c r="B49" s="146"/>
      <c r="C49" s="146"/>
      <c r="D49" s="146"/>
      <c r="E49" s="146"/>
      <c r="F49" s="146"/>
      <c r="G49" s="146"/>
      <c r="H49" s="146"/>
      <c r="I49" s="146"/>
      <c r="J49" s="146"/>
    </row>
    <row r="50" spans="1:10" x14ac:dyDescent="0.25">
      <c r="A50" s="147" t="s">
        <v>121</v>
      </c>
      <c r="B50" s="146"/>
      <c r="C50" s="146"/>
      <c r="D50" s="146"/>
      <c r="E50" s="146"/>
      <c r="F50" s="146"/>
      <c r="G50" s="146"/>
      <c r="H50" s="146"/>
      <c r="I50" s="146"/>
      <c r="J50" s="146"/>
    </row>
    <row r="51" spans="1:10" x14ac:dyDescent="0.25">
      <c r="A51" s="134"/>
      <c r="B51" s="146"/>
      <c r="C51" s="146"/>
      <c r="D51" s="146"/>
      <c r="E51" s="146"/>
      <c r="F51" s="146"/>
      <c r="G51" s="146"/>
      <c r="H51" s="146"/>
      <c r="I51" s="146"/>
      <c r="J51" s="146"/>
    </row>
    <row r="52" spans="1:10" ht="39" customHeight="1" x14ac:dyDescent="0.25">
      <c r="A52" s="167" t="s">
        <v>1302</v>
      </c>
      <c r="B52" s="146"/>
      <c r="C52" s="146"/>
      <c r="D52" s="146"/>
      <c r="E52" s="146"/>
      <c r="F52" s="146"/>
      <c r="G52" s="146"/>
      <c r="H52" s="146"/>
      <c r="I52" s="146"/>
      <c r="J52" s="146"/>
    </row>
    <row r="53" spans="1:10" x14ac:dyDescent="0.25">
      <c r="A53" s="134"/>
      <c r="B53" s="146"/>
      <c r="C53" s="146"/>
      <c r="D53" s="146"/>
      <c r="E53" s="146"/>
      <c r="F53" s="146"/>
      <c r="G53" s="146"/>
      <c r="H53" s="146"/>
      <c r="I53" s="146"/>
      <c r="J53" s="146"/>
    </row>
    <row r="54" spans="1:10" x14ac:dyDescent="0.25">
      <c r="A54" s="147" t="s">
        <v>559</v>
      </c>
      <c r="B54" s="146"/>
      <c r="C54" s="146"/>
      <c r="D54" s="146"/>
      <c r="E54" s="146"/>
      <c r="F54" s="146"/>
      <c r="G54" s="146"/>
      <c r="H54" s="146"/>
      <c r="I54" s="146"/>
      <c r="J54" s="146"/>
    </row>
    <row r="55" spans="1:10" x14ac:dyDescent="0.25">
      <c r="A55" s="134"/>
      <c r="B55" s="146"/>
      <c r="C55" s="146"/>
      <c r="D55" s="146"/>
      <c r="E55" s="146"/>
      <c r="F55" s="146"/>
      <c r="G55" s="146"/>
      <c r="H55" s="146"/>
      <c r="I55" s="146"/>
      <c r="J55" s="146"/>
    </row>
    <row r="56" spans="1:10" ht="63.75" x14ac:dyDescent="0.25">
      <c r="A56" s="167" t="s">
        <v>1346</v>
      </c>
      <c r="B56" s="146"/>
      <c r="C56" s="146"/>
      <c r="D56" s="146"/>
      <c r="E56" s="146"/>
      <c r="F56" s="146"/>
      <c r="G56" s="146"/>
      <c r="H56" s="146"/>
      <c r="I56" s="146"/>
      <c r="J56" s="146"/>
    </row>
    <row r="57" spans="1:10" x14ac:dyDescent="0.25">
      <c r="A57" s="134"/>
      <c r="B57" s="146"/>
      <c r="C57" s="146"/>
      <c r="D57" s="146"/>
      <c r="E57" s="146"/>
      <c r="F57" s="146"/>
      <c r="G57" s="146"/>
      <c r="H57" s="146"/>
      <c r="I57" s="146"/>
      <c r="J57" s="146"/>
    </row>
    <row r="58" spans="1:10" x14ac:dyDescent="0.25">
      <c r="A58" s="147" t="s">
        <v>170</v>
      </c>
      <c r="B58" s="146"/>
      <c r="C58" s="146"/>
      <c r="D58" s="146"/>
      <c r="E58" s="146"/>
      <c r="F58" s="146"/>
      <c r="G58" s="146"/>
      <c r="H58" s="146"/>
      <c r="I58" s="146"/>
      <c r="J58" s="146"/>
    </row>
    <row r="59" spans="1:10" x14ac:dyDescent="0.25">
      <c r="A59" s="134"/>
      <c r="B59" s="146"/>
      <c r="C59" s="146"/>
      <c r="D59" s="146"/>
      <c r="E59" s="146"/>
      <c r="F59" s="146"/>
      <c r="G59" s="146"/>
      <c r="H59" s="146"/>
      <c r="I59" s="146"/>
      <c r="J59" s="146"/>
    </row>
    <row r="60" spans="1:10" ht="114.75" x14ac:dyDescent="0.25">
      <c r="A60" s="499" t="s">
        <v>1301</v>
      </c>
      <c r="B60" s="146"/>
      <c r="C60" s="146"/>
      <c r="D60" s="146"/>
      <c r="E60" s="146"/>
      <c r="F60" s="146"/>
      <c r="G60" s="146"/>
      <c r="H60" s="146"/>
      <c r="I60" s="146"/>
      <c r="J60" s="146"/>
    </row>
    <row r="61" spans="1:10" x14ac:dyDescent="0.25">
      <c r="A61" s="165" t="s">
        <v>618</v>
      </c>
      <c r="B61" s="146"/>
      <c r="C61" s="146"/>
      <c r="D61" s="146"/>
      <c r="E61" s="146"/>
      <c r="F61" s="146"/>
      <c r="G61" s="146"/>
      <c r="H61" s="146"/>
      <c r="I61" s="146"/>
      <c r="J61" s="146"/>
    </row>
    <row r="62" spans="1:10" x14ac:dyDescent="0.25">
      <c r="A62" s="165"/>
      <c r="B62" s="146"/>
      <c r="C62" s="146"/>
      <c r="D62" s="146"/>
      <c r="E62" s="146"/>
      <c r="F62" s="146"/>
      <c r="G62" s="146"/>
      <c r="H62" s="146"/>
      <c r="I62" s="146"/>
      <c r="J62" s="146"/>
    </row>
    <row r="63" spans="1:10" ht="15.75" thickBot="1" x14ac:dyDescent="0.3">
      <c r="A63" s="134"/>
      <c r="B63" s="146"/>
      <c r="C63" s="146"/>
      <c r="D63" s="146"/>
      <c r="E63" s="146"/>
      <c r="F63" s="146"/>
      <c r="G63" s="146"/>
      <c r="H63" s="146"/>
      <c r="I63" s="146"/>
      <c r="J63" s="146"/>
    </row>
    <row r="64" spans="1:10" ht="33" customHeight="1" thickTop="1" thickBot="1" x14ac:dyDescent="0.3">
      <c r="A64" s="193" t="s">
        <v>662</v>
      </c>
      <c r="B64" s="146"/>
      <c r="C64" s="146"/>
      <c r="D64" s="146"/>
      <c r="E64" s="146"/>
      <c r="F64" s="146"/>
      <c r="G64" s="146"/>
      <c r="H64" s="146"/>
      <c r="I64" s="146"/>
      <c r="J64" s="146"/>
    </row>
    <row r="65" spans="1:10" ht="15.75" thickTop="1" x14ac:dyDescent="0.25">
      <c r="A65" s="134"/>
      <c r="B65" s="146"/>
      <c r="C65" s="146"/>
      <c r="D65" s="146"/>
      <c r="E65" s="146"/>
      <c r="F65" s="146"/>
      <c r="G65" s="146"/>
      <c r="H65" s="146"/>
      <c r="I65" s="146"/>
      <c r="J65" s="146"/>
    </row>
    <row r="66" spans="1:10" x14ac:dyDescent="0.25">
      <c r="A66" s="134"/>
      <c r="B66" s="146"/>
      <c r="C66" s="146"/>
      <c r="D66" s="146"/>
      <c r="E66" s="146"/>
      <c r="F66" s="146"/>
      <c r="G66" s="146"/>
      <c r="H66" s="146"/>
      <c r="I66" s="146"/>
      <c r="J66" s="146"/>
    </row>
    <row r="67" spans="1:10" x14ac:dyDescent="0.25">
      <c r="A67" s="134"/>
      <c r="B67" s="146"/>
      <c r="C67" s="146"/>
      <c r="D67" s="146"/>
      <c r="E67" s="146"/>
      <c r="F67" s="146"/>
      <c r="G67" s="146"/>
      <c r="H67" s="146"/>
      <c r="I67" s="146"/>
      <c r="J67" s="146"/>
    </row>
    <row r="68" spans="1:10" x14ac:dyDescent="0.25">
      <c r="A68" s="134"/>
      <c r="B68" s="146"/>
      <c r="C68" s="146"/>
      <c r="D68" s="146"/>
      <c r="E68" s="146"/>
      <c r="F68" s="146"/>
      <c r="G68" s="146"/>
      <c r="H68" s="146"/>
      <c r="I68" s="146"/>
      <c r="J68" s="146"/>
    </row>
  </sheetData>
  <sheetProtection sheet="1" objects="1" scenarios="1"/>
  <hyperlinks>
    <hyperlink ref="A61" r:id="rId1"/>
    <hyperlink ref="A64" location="'VNOS PODATKOV'!A1" display="NADALJUJ NA VNOS PODATKOV"/>
  </hyperlinks>
  <pageMargins left="0.7" right="0.7" top="0.75" bottom="0.75" header="0.3" footer="0.3"/>
  <pageSetup paperSize="9" orientation="portrait" r:id="rId2"/>
  <headerFooter>
    <oddHeader>&amp;R&amp;"Arial Narrow,Navadno"&amp;8INTERAKTIVNI OBRAZCI v 2.0</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tabColor theme="0" tint="-0.34998626667073579"/>
  </sheetPr>
  <dimension ref="A1:B27"/>
  <sheetViews>
    <sheetView showGridLines="0" view="pageLayout" zoomScaleNormal="100" workbookViewId="0">
      <selection activeCell="B24" sqref="B24"/>
    </sheetView>
  </sheetViews>
  <sheetFormatPr defaultColWidth="8.7109375" defaultRowHeight="16.5" x14ac:dyDescent="0.25"/>
  <cols>
    <col min="1" max="2" width="42.140625" style="4" customWidth="1"/>
  </cols>
  <sheetData>
    <row r="1" spans="1:2" ht="23.25" x14ac:dyDescent="0.25">
      <c r="A1" s="68" t="s">
        <v>716</v>
      </c>
      <c r="B1" s="31"/>
    </row>
    <row r="2" spans="1:2" ht="84.95" customHeight="1" x14ac:dyDescent="0.25">
      <c r="A2" s="699" t="s">
        <v>1303</v>
      </c>
      <c r="B2" s="699"/>
    </row>
    <row r="3" spans="1:2" x14ac:dyDescent="0.25">
      <c r="A3" s="36"/>
      <c r="B3" s="36"/>
    </row>
    <row r="4" spans="1:2" ht="15" x14ac:dyDescent="0.25">
      <c r="A4" s="695" t="s">
        <v>284</v>
      </c>
      <c r="B4" s="695"/>
    </row>
    <row r="5" spans="1:2" ht="15" x14ac:dyDescent="0.25">
      <c r="A5" s="64" t="str">
        <f>'VNOS PODATKOV'!C87</f>
        <v>projektant (naziv družbe)</v>
      </c>
      <c r="B5" s="96">
        <f>'VNOS PODATKOV'!D87</f>
        <v>0</v>
      </c>
    </row>
    <row r="6" spans="1:2" ht="15" x14ac:dyDescent="0.25">
      <c r="A6" s="72" t="str">
        <f>'VNOS PODATKOV'!C88</f>
        <v>naslov</v>
      </c>
      <c r="B6" s="96">
        <f>'VNOS PODATKOV'!D88</f>
        <v>0</v>
      </c>
    </row>
    <row r="7" spans="1:2" ht="15" x14ac:dyDescent="0.25">
      <c r="A7" s="72" t="str">
        <f>'VNOS PODATKOV'!C89</f>
        <v>odgovorna oseba projektanta</v>
      </c>
      <c r="B7" s="96">
        <f>'VNOS PODATKOV'!D89</f>
        <v>0</v>
      </c>
    </row>
    <row r="8" spans="1:2" ht="15" x14ac:dyDescent="0.25">
      <c r="A8" s="64"/>
      <c r="B8" s="96"/>
    </row>
    <row r="9" spans="1:2" ht="15" x14ac:dyDescent="0.25">
      <c r="A9" s="695" t="s">
        <v>703</v>
      </c>
      <c r="B9" s="695"/>
    </row>
    <row r="10" spans="1:2" ht="15" x14ac:dyDescent="0.25">
      <c r="A10" s="64" t="s">
        <v>1257</v>
      </c>
      <c r="B10" s="96" t="str">
        <f>IF('VNOS PODATKOV'!D91="","",(CONCATENATE('VNOS PODATKOV'!D91,", ",'VNOS PODATKOV'!D92)))</f>
        <v/>
      </c>
    </row>
    <row r="11" spans="1:2" ht="16.5" customHeight="1" x14ac:dyDescent="0.25">
      <c r="A11" s="33"/>
      <c r="B11" s="84"/>
    </row>
    <row r="12" spans="1:2" ht="16.5" customHeight="1" x14ac:dyDescent="0.25">
      <c r="A12" s="41" t="s">
        <v>1084</v>
      </c>
    </row>
    <row r="13" spans="1:2" ht="16.5" customHeight="1" x14ac:dyDescent="0.25">
      <c r="A13" s="44"/>
    </row>
    <row r="14" spans="1:2" s="69" customFormat="1" ht="13.5" x14ac:dyDescent="0.25">
      <c r="A14" s="342" t="s">
        <v>1241</v>
      </c>
    </row>
    <row r="15" spans="1:2" s="69" customFormat="1" ht="13.5" x14ac:dyDescent="0.25">
      <c r="A15" s="342"/>
      <c r="B15" s="461"/>
    </row>
    <row r="16" spans="1:2" ht="15" x14ac:dyDescent="0.25">
      <c r="A16" s="72" t="str">
        <f>'VNOS PODATKOV'!C160</f>
        <v>številka projekta</v>
      </c>
      <c r="B16" s="96">
        <f>'VNOS PODATKOV'!G160</f>
        <v>0</v>
      </c>
    </row>
    <row r="17" spans="1:2" ht="15" x14ac:dyDescent="0.25">
      <c r="A17" s="72" t="str">
        <f>'VNOS PODATKOV'!C161</f>
        <v>datum izdelave</v>
      </c>
      <c r="B17" s="96">
        <f>'VNOS PODATKOV'!G161</f>
        <v>0</v>
      </c>
    </row>
    <row r="18" spans="1:2" ht="15" x14ac:dyDescent="0.25">
      <c r="A18" s="73"/>
      <c r="B18" s="452"/>
    </row>
    <row r="19" spans="1:2" s="69" customFormat="1" ht="13.5" x14ac:dyDescent="0.25">
      <c r="A19" s="578" t="s">
        <v>1253</v>
      </c>
    </row>
    <row r="20" spans="1:2" s="69" customFormat="1" ht="27" customHeight="1" x14ac:dyDescent="0.25">
      <c r="A20" s="701" t="s">
        <v>1254</v>
      </c>
      <c r="B20" s="701"/>
    </row>
    <row r="21" spans="1:2" s="69" customFormat="1" ht="28.5" customHeight="1" x14ac:dyDescent="0.25">
      <c r="A21" s="701" t="s">
        <v>1255</v>
      </c>
      <c r="B21" s="701"/>
    </row>
    <row r="22" spans="1:2" ht="15" x14ac:dyDescent="0.25">
      <c r="A22" s="46"/>
      <c r="B22" s="22"/>
    </row>
    <row r="23" spans="1:2" ht="16.5" customHeight="1" x14ac:dyDescent="0.25">
      <c r="A23" s="64" t="s">
        <v>1257</v>
      </c>
      <c r="B23" s="96" t="str">
        <f>IF('VNOS PODATKOV'!D91="","",(CONCATENATE('VNOS PODATKOV'!D91,", ",'VNOS PODATKOV'!D92)))</f>
        <v/>
      </c>
    </row>
    <row r="24" spans="1:2" ht="16.5" customHeight="1" x14ac:dyDescent="0.25">
      <c r="A24" s="64" t="str">
        <f>'VNOS PODATKOV'!C93</f>
        <v>identifikacijska številka</v>
      </c>
      <c r="B24" s="96">
        <f>'VNOS PODATKOV'!D93</f>
        <v>0</v>
      </c>
    </row>
    <row r="25" spans="1:2" ht="56.85" customHeight="1" x14ac:dyDescent="0.25">
      <c r="A25" s="131" t="s">
        <v>705</v>
      </c>
      <c r="B25" s="109"/>
    </row>
    <row r="26" spans="1:2" ht="16.5" customHeight="1" x14ac:dyDescent="0.25">
      <c r="A26" s="64" t="str">
        <f>'VNOS PODATKOV'!C89</f>
        <v>odgovorna oseba projektanta</v>
      </c>
      <c r="B26" s="82">
        <f>'VNOS PODATKOV'!D89</f>
        <v>0</v>
      </c>
    </row>
    <row r="27" spans="1:2" ht="56.85" customHeight="1" x14ac:dyDescent="0.25">
      <c r="A27" s="131" t="s">
        <v>270</v>
      </c>
      <c r="B27" s="109"/>
    </row>
  </sheetData>
  <sheetProtection sheet="1" objects="1" scenarios="1"/>
  <mergeCells count="5">
    <mergeCell ref="A2:B2"/>
    <mergeCell ref="A4:B4"/>
    <mergeCell ref="A9:B9"/>
    <mergeCell ref="A20:B20"/>
    <mergeCell ref="A21:B21"/>
  </mergeCell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250883" r:id="rId4" name="CommandButton1">
          <controlPr defaultSize="0" print="0" autoLine="0" r:id="rId5">
            <anchor>
              <from>
                <xdr:col>1</xdr:col>
                <xdr:colOff>1152525</xdr:colOff>
                <xdr:row>0</xdr:row>
                <xdr:rowOff>85725</xdr:rowOff>
              </from>
              <to>
                <xdr:col>1</xdr:col>
                <xdr:colOff>2952750</xdr:colOff>
                <xdr:row>1</xdr:row>
                <xdr:rowOff>9525</xdr:rowOff>
              </to>
            </anchor>
          </controlPr>
        </control>
      </mc:Choice>
      <mc:Fallback>
        <control shapeId="250883" r:id="rId4" name="CommandButton1"/>
      </mc:Fallback>
    </mc:AlternateContent>
    <mc:AlternateContent xmlns:mc="http://schemas.openxmlformats.org/markup-compatibility/2006">
      <mc:Choice Requires="x14">
        <control shapeId="250884" r:id="rId6" name="CommandButton2">
          <controlPr defaultSize="0" print="0" autoLine="0" r:id="rId7">
            <anchor>
              <from>
                <xdr:col>1</xdr:col>
                <xdr:colOff>1143000</xdr:colOff>
                <xdr:row>1</xdr:row>
                <xdr:rowOff>57150</xdr:rowOff>
              </from>
              <to>
                <xdr:col>1</xdr:col>
                <xdr:colOff>2943225</xdr:colOff>
                <xdr:row>1</xdr:row>
                <xdr:rowOff>276225</xdr:rowOff>
              </to>
            </anchor>
          </controlPr>
        </control>
      </mc:Choice>
      <mc:Fallback>
        <control shapeId="250884" r:id="rId6" name="CommandButton2"/>
      </mc:Fallback>
    </mc:AlternateContent>
    <mc:AlternateContent xmlns:mc="http://schemas.openxmlformats.org/markup-compatibility/2006">
      <mc:Choice Requires="x14">
        <control shapeId="250885" r:id="rId8" name="CommandButton3">
          <controlPr defaultSize="0" print="0" autoLine="0" r:id="rId9">
            <anchor>
              <from>
                <xdr:col>1</xdr:col>
                <xdr:colOff>1143000</xdr:colOff>
                <xdr:row>1</xdr:row>
                <xdr:rowOff>323850</xdr:rowOff>
              </from>
              <to>
                <xdr:col>1</xdr:col>
                <xdr:colOff>2943225</xdr:colOff>
                <xdr:row>1</xdr:row>
                <xdr:rowOff>542925</xdr:rowOff>
              </to>
            </anchor>
          </controlPr>
        </control>
      </mc:Choice>
      <mc:Fallback>
        <control shapeId="250885" r:id="rId8" name="CommandButton3"/>
      </mc:Fallback>
    </mc:AlternateContent>
    <mc:AlternateContent xmlns:mc="http://schemas.openxmlformats.org/markup-compatibility/2006">
      <mc:Choice Requires="x14">
        <control shapeId="250881" r:id="rId10" name="Group Box 1">
          <controlPr defaultSize="0" print="0" autoFill="0" autoPict="0">
            <anchor moveWithCells="1">
              <from>
                <xdr:col>0</xdr:col>
                <xdr:colOff>333375</xdr:colOff>
                <xdr:row>27</xdr:row>
                <xdr:rowOff>0</xdr:rowOff>
              </from>
              <to>
                <xdr:col>0</xdr:col>
                <xdr:colOff>971550</xdr:colOff>
                <xdr:row>31</xdr:row>
                <xdr:rowOff>171450</xdr:rowOff>
              </to>
            </anchor>
          </controlPr>
        </control>
      </mc:Choice>
    </mc:AlternateContent>
    <mc:AlternateContent xmlns:mc="http://schemas.openxmlformats.org/markup-compatibility/2006">
      <mc:Choice Requires="x14">
        <control shapeId="250882" r:id="rId11" name="Group Box 2">
          <controlPr defaultSize="0" print="0" autoFill="0" autoPict="0">
            <anchor moveWithCells="1">
              <from>
                <xdr:col>1</xdr:col>
                <xdr:colOff>0</xdr:colOff>
                <xdr:row>27</xdr:row>
                <xdr:rowOff>0</xdr:rowOff>
              </from>
              <to>
                <xdr:col>1</xdr:col>
                <xdr:colOff>866775</xdr:colOff>
                <xdr:row>37</xdr:row>
                <xdr:rowOff>38100</xdr:rowOff>
              </to>
            </anchor>
          </controlPr>
        </control>
      </mc:Choice>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theme="0" tint="-0.34998626667073579"/>
  </sheetPr>
  <dimension ref="A1:B53"/>
  <sheetViews>
    <sheetView showGridLines="0" view="pageLayout" zoomScaleNormal="100" workbookViewId="0">
      <selection activeCell="B50" sqref="B50"/>
    </sheetView>
  </sheetViews>
  <sheetFormatPr defaultColWidth="8.7109375" defaultRowHeight="16.5" x14ac:dyDescent="0.25"/>
  <cols>
    <col min="1" max="2" width="42.140625" style="4" customWidth="1"/>
  </cols>
  <sheetData>
    <row r="1" spans="1:2" ht="23.25" x14ac:dyDescent="0.25">
      <c r="A1" s="68" t="s">
        <v>717</v>
      </c>
      <c r="B1" s="31"/>
    </row>
    <row r="2" spans="1:2" ht="84.95" customHeight="1" x14ac:dyDescent="0.25">
      <c r="A2" s="699" t="s">
        <v>963</v>
      </c>
      <c r="B2" s="699"/>
    </row>
    <row r="3" spans="1:2" x14ac:dyDescent="0.25">
      <c r="A3" s="36"/>
      <c r="B3" s="36"/>
    </row>
    <row r="4" spans="1:2" ht="15" x14ac:dyDescent="0.25">
      <c r="A4" s="695" t="s">
        <v>284</v>
      </c>
      <c r="B4" s="695"/>
    </row>
    <row r="5" spans="1:2" ht="15" x14ac:dyDescent="0.25">
      <c r="A5" s="64" t="str">
        <f>'VNOS PODATKOV'!C87</f>
        <v>projektant (naziv družbe)</v>
      </c>
      <c r="B5" s="96">
        <f>'VNOS PODATKOV'!D87</f>
        <v>0</v>
      </c>
    </row>
    <row r="6" spans="1:2" ht="15" x14ac:dyDescent="0.25">
      <c r="A6" s="72" t="str">
        <f>'VNOS PODATKOV'!C88</f>
        <v>naslov</v>
      </c>
      <c r="B6" s="96">
        <f>'VNOS PODATKOV'!D88</f>
        <v>0</v>
      </c>
    </row>
    <row r="7" spans="1:2" ht="15" x14ac:dyDescent="0.25">
      <c r="A7" s="72" t="str">
        <f>'VNOS PODATKOV'!C89</f>
        <v>odgovorna oseba projektanta</v>
      </c>
      <c r="B7" s="96">
        <f>'VNOS PODATKOV'!D89</f>
        <v>0</v>
      </c>
    </row>
    <row r="8" spans="1:2" ht="15" x14ac:dyDescent="0.25">
      <c r="A8" s="64"/>
      <c r="B8" s="96"/>
    </row>
    <row r="9" spans="1:2" ht="15" x14ac:dyDescent="0.25">
      <c r="A9" s="695" t="s">
        <v>703</v>
      </c>
      <c r="B9" s="695"/>
    </row>
    <row r="10" spans="1:2" ht="15" x14ac:dyDescent="0.25">
      <c r="A10" s="64" t="s">
        <v>1257</v>
      </c>
      <c r="B10" s="96" t="str">
        <f>IF('VNOS PODATKOV'!D91="","",(CONCATENATE('VNOS PODATKOV'!D91,", ",'VNOS PODATKOV'!D92)))</f>
        <v/>
      </c>
    </row>
    <row r="11" spans="1:2" x14ac:dyDescent="0.25">
      <c r="B11" s="70"/>
    </row>
    <row r="12" spans="1:2" ht="16.5" customHeight="1" x14ac:dyDescent="0.25">
      <c r="A12" s="519" t="s">
        <v>1084</v>
      </c>
    </row>
    <row r="13" spans="1:2" x14ac:dyDescent="0.25">
      <c r="A13" s="519"/>
    </row>
    <row r="14" spans="1:2" x14ac:dyDescent="0.25">
      <c r="A14" s="576" t="s">
        <v>853</v>
      </c>
    </row>
    <row r="15" spans="1:2" ht="15" x14ac:dyDescent="0.25">
      <c r="A15" s="152"/>
      <c r="B15" s="125"/>
    </row>
    <row r="16" spans="1:2" ht="15" x14ac:dyDescent="0.25">
      <c r="A16" s="63" t="str">
        <f>'VNOS PODATKOV'!C365</f>
        <v>številka dovoljenja</v>
      </c>
      <c r="B16" s="38">
        <f xml:space="preserve"> 'VNOS PODATKOV'!D365</f>
        <v>0</v>
      </c>
    </row>
    <row r="17" spans="1:2" ht="15" x14ac:dyDescent="0.25">
      <c r="A17" s="72" t="s">
        <v>165</v>
      </c>
      <c r="B17" s="539" t="str">
        <f>IF('VNOS PODATKOV'!D366="","",'VNOS PODATKOV'!D366)</f>
        <v/>
      </c>
    </row>
    <row r="18" spans="1:2" ht="15" x14ac:dyDescent="0.25">
      <c r="A18" s="93"/>
      <c r="B18" s="25"/>
    </row>
    <row r="19" spans="1:2" x14ac:dyDescent="0.25">
      <c r="A19" s="388" t="s">
        <v>854</v>
      </c>
    </row>
    <row r="20" spans="1:2" ht="15" x14ac:dyDescent="0.25">
      <c r="A20" s="108"/>
      <c r="B20" s="448"/>
    </row>
    <row r="21" spans="1:2" ht="15" x14ac:dyDescent="0.25">
      <c r="A21" s="63" t="str">
        <f>'VNOS PODATKOV'!C372</f>
        <v>številka dovoljenja</v>
      </c>
      <c r="B21" s="38">
        <f xml:space="preserve"> 'VNOS PODATKOV'!D372</f>
        <v>0</v>
      </c>
    </row>
    <row r="22" spans="1:2" ht="15" x14ac:dyDescent="0.25">
      <c r="A22" s="63" t="str">
        <f>'VNOS PODATKOV'!C373</f>
        <v>datum dovoljenja</v>
      </c>
      <c r="B22" s="539" t="str">
        <f>IF('VNOS PODATKOV'!D373="","",'VNOS PODATKOV'!D373)</f>
        <v/>
      </c>
    </row>
    <row r="23" spans="1:2" ht="15" x14ac:dyDescent="0.25">
      <c r="A23" s="27"/>
      <c r="B23" s="343"/>
    </row>
    <row r="24" spans="1:2" ht="16.5" customHeight="1" x14ac:dyDescent="0.25">
      <c r="A24" s="64" t="s">
        <v>1257</v>
      </c>
      <c r="B24" s="82" t="str">
        <f>IF('VNOS PODATKOV'!D91="","",(CONCATENATE('VNOS PODATKOV'!D91,", ",'VNOS PODATKOV'!D92)))</f>
        <v/>
      </c>
    </row>
    <row r="25" spans="1:2" ht="16.5" customHeight="1" x14ac:dyDescent="0.25">
      <c r="A25" s="64" t="str">
        <f>'VNOS PODATKOV'!C93</f>
        <v>identifikacijska številka</v>
      </c>
      <c r="B25" s="96">
        <f>'VNOS PODATKOV'!D93</f>
        <v>0</v>
      </c>
    </row>
    <row r="26" spans="1:2" ht="56.85" customHeight="1" x14ac:dyDescent="0.25">
      <c r="A26" s="131" t="s">
        <v>705</v>
      </c>
      <c r="B26" s="127"/>
    </row>
    <row r="27" spans="1:2" ht="16.5" customHeight="1" x14ac:dyDescent="0.25">
      <c r="A27" s="64" t="str">
        <f>'VNOS PODATKOV'!C89</f>
        <v>odgovorna oseba projektanta</v>
      </c>
      <c r="B27" s="96">
        <f>'VNOS PODATKOV'!D89</f>
        <v>0</v>
      </c>
    </row>
    <row r="28" spans="1:2" ht="56.85" customHeight="1" x14ac:dyDescent="0.25">
      <c r="A28" s="131" t="s">
        <v>270</v>
      </c>
      <c r="B28" s="127"/>
    </row>
    <row r="29" spans="1:2" x14ac:dyDescent="0.25">
      <c r="A29" s="81"/>
      <c r="B29" s="111"/>
    </row>
    <row r="30" spans="1:2" x14ac:dyDescent="0.25">
      <c r="A30" s="36"/>
      <c r="B30" s="112"/>
    </row>
    <row r="31" spans="1:2" ht="15" x14ac:dyDescent="0.25">
      <c r="A31" s="695" t="str">
        <f>'VNOS PODATKOV'!C132</f>
        <v>NADZORNIK</v>
      </c>
      <c r="B31" s="695"/>
    </row>
    <row r="32" spans="1:2" ht="15" x14ac:dyDescent="0.25">
      <c r="A32" s="64" t="s">
        <v>718</v>
      </c>
      <c r="B32" s="96">
        <f>'VNOS PODATKOV'!D136</f>
        <v>0</v>
      </c>
    </row>
    <row r="33" spans="1:2" ht="15" x14ac:dyDescent="0.25">
      <c r="A33" s="64" t="s">
        <v>2</v>
      </c>
      <c r="B33" s="96">
        <f>'VNOS PODATKOV'!D137</f>
        <v>0</v>
      </c>
    </row>
    <row r="34" spans="1:2" ht="15" x14ac:dyDescent="0.25">
      <c r="A34" s="64" t="str">
        <f>'VNOS PODATKOV'!C139</f>
        <v>odgovorna oseba nadzornika</v>
      </c>
      <c r="B34" s="96">
        <f>'VNOS PODATKOV'!D139</f>
        <v>0</v>
      </c>
    </row>
    <row r="35" spans="1:2" ht="15" x14ac:dyDescent="0.25">
      <c r="A35" s="26"/>
      <c r="B35" s="150"/>
    </row>
    <row r="36" spans="1:2" ht="15" x14ac:dyDescent="0.25">
      <c r="A36" s="695" t="s">
        <v>572</v>
      </c>
      <c r="B36" s="695"/>
    </row>
    <row r="37" spans="1:2" ht="15" x14ac:dyDescent="0.25">
      <c r="A37" s="64" t="str">
        <f>'VNOS PODATKOV'!C141</f>
        <v>vodja nadzora</v>
      </c>
      <c r="B37" s="96" t="str">
        <f>IF('VNOS PODATKOV'!D141="","",(CONCATENATE('VNOS PODATKOV'!D141,", ",'VNOS PODATKOV'!D142)))</f>
        <v/>
      </c>
    </row>
    <row r="38" spans="1:2" ht="15" x14ac:dyDescent="0.25">
      <c r="A38" s="64" t="str">
        <f>'VNOS PODATKOV'!C143</f>
        <v>identifikacijska številka</v>
      </c>
      <c r="B38" s="96">
        <f>'VNOS PODATKOV'!D143</f>
        <v>0</v>
      </c>
    </row>
    <row r="39" spans="1:2" x14ac:dyDescent="0.25">
      <c r="B39" s="70"/>
    </row>
    <row r="40" spans="1:2" ht="16.5" customHeight="1" x14ac:dyDescent="0.25">
      <c r="A40" s="86" t="s">
        <v>1084</v>
      </c>
      <c r="B40"/>
    </row>
    <row r="41" spans="1:2" ht="16.5" customHeight="1" x14ac:dyDescent="0.25">
      <c r="A41" s="44"/>
      <c r="B41"/>
    </row>
    <row r="42" spans="1:2" ht="16.5" customHeight="1" x14ac:dyDescent="0.25">
      <c r="A42" s="576" t="s">
        <v>855</v>
      </c>
      <c r="B42"/>
    </row>
    <row r="43" spans="1:2" ht="16.5" customHeight="1" x14ac:dyDescent="0.25">
      <c r="A43" s="152"/>
      <c r="B43" s="388"/>
    </row>
    <row r="44" spans="1:2" ht="15" x14ac:dyDescent="0.25">
      <c r="A44" s="63" t="str">
        <f>'VNOS PODATKOV'!C160</f>
        <v>številka projekta</v>
      </c>
      <c r="B44" s="38">
        <f>'VNOS PODATKOV'!I160</f>
        <v>0</v>
      </c>
    </row>
    <row r="45" spans="1:2" ht="16.5" customHeight="1" x14ac:dyDescent="0.25">
      <c r="A45" s="63" t="str">
        <f>'VNOS PODATKOV'!C161</f>
        <v>datum izdelave</v>
      </c>
      <c r="B45" s="546">
        <f>'VNOS PODATKOV'!I161</f>
        <v>0</v>
      </c>
    </row>
    <row r="46" spans="1:2" ht="16.5" customHeight="1" x14ac:dyDescent="0.25">
      <c r="A46" s="6"/>
      <c r="B46"/>
    </row>
    <row r="47" spans="1:2" ht="16.5" customHeight="1" x14ac:dyDescent="0.25">
      <c r="A47" s="388" t="s">
        <v>490</v>
      </c>
      <c r="B47"/>
    </row>
    <row r="48" spans="1:2" x14ac:dyDescent="0.25">
      <c r="A48" s="36"/>
      <c r="B48" s="27"/>
    </row>
    <row r="49" spans="1:2" ht="16.5" customHeight="1" x14ac:dyDescent="0.25">
      <c r="A49" s="64" t="str">
        <f>'VNOS PODATKOV'!C141</f>
        <v>vodja nadzora</v>
      </c>
      <c r="B49" s="82" t="str">
        <f>IF('VNOS PODATKOV'!D141="","",(CONCATENATE('VNOS PODATKOV'!D141,", ",'VNOS PODATKOV'!D142)))</f>
        <v/>
      </c>
    </row>
    <row r="50" spans="1:2" ht="16.5" customHeight="1" x14ac:dyDescent="0.25">
      <c r="A50" s="64" t="str">
        <f>'VNOS PODATKOV'!C143</f>
        <v>identifikacijska številka</v>
      </c>
      <c r="B50" s="96">
        <f>'VNOS PODATKOV'!D143</f>
        <v>0</v>
      </c>
    </row>
    <row r="51" spans="1:2" ht="56.85" customHeight="1" x14ac:dyDescent="0.25">
      <c r="A51" s="131" t="s">
        <v>167</v>
      </c>
      <c r="B51" s="127"/>
    </row>
    <row r="52" spans="1:2" ht="16.5" customHeight="1" x14ac:dyDescent="0.25">
      <c r="A52" s="64" t="str">
        <f>'VNOS PODATKOV'!C139</f>
        <v>odgovorna oseba nadzornika</v>
      </c>
      <c r="B52" s="96">
        <f>'VNOS PODATKOV'!D139</f>
        <v>0</v>
      </c>
    </row>
    <row r="53" spans="1:2" ht="56.85" customHeight="1" x14ac:dyDescent="0.25">
      <c r="A53" s="131" t="s">
        <v>166</v>
      </c>
      <c r="B53" s="127"/>
    </row>
  </sheetData>
  <sheetProtection sheet="1" objects="1" scenarios="1"/>
  <mergeCells count="5">
    <mergeCell ref="A2:B2"/>
    <mergeCell ref="A31:B31"/>
    <mergeCell ref="A4:B4"/>
    <mergeCell ref="A9:B9"/>
    <mergeCell ref="A36:B36"/>
  </mergeCell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rowBreaks count="1" manualBreakCount="1">
    <brk id="29" max="16383" man="1"/>
  </rowBreaks>
  <drawing r:id="rId2"/>
  <legacyDrawing r:id="rId3"/>
  <controls>
    <mc:AlternateContent xmlns:mc="http://schemas.openxmlformats.org/markup-compatibility/2006">
      <mc:Choice Requires="x14">
        <control shapeId="55316" r:id="rId4" name="CommandButton3">
          <controlPr defaultSize="0" print="0" autoLine="0" r:id="rId5">
            <anchor>
              <from>
                <xdr:col>1</xdr:col>
                <xdr:colOff>1143000</xdr:colOff>
                <xdr:row>1</xdr:row>
                <xdr:rowOff>342900</xdr:rowOff>
              </from>
              <to>
                <xdr:col>1</xdr:col>
                <xdr:colOff>2943225</xdr:colOff>
                <xdr:row>1</xdr:row>
                <xdr:rowOff>561975</xdr:rowOff>
              </to>
            </anchor>
          </controlPr>
        </control>
      </mc:Choice>
      <mc:Fallback>
        <control shapeId="55316" r:id="rId4" name="CommandButton3"/>
      </mc:Fallback>
    </mc:AlternateContent>
    <mc:AlternateContent xmlns:mc="http://schemas.openxmlformats.org/markup-compatibility/2006">
      <mc:Choice Requires="x14">
        <control shapeId="55315" r:id="rId6" name="CommandButton2">
          <controlPr defaultSize="0" print="0" autoLine="0" r:id="rId7">
            <anchor>
              <from>
                <xdr:col>1</xdr:col>
                <xdr:colOff>1143000</xdr:colOff>
                <xdr:row>1</xdr:row>
                <xdr:rowOff>76200</xdr:rowOff>
              </from>
              <to>
                <xdr:col>1</xdr:col>
                <xdr:colOff>2943225</xdr:colOff>
                <xdr:row>1</xdr:row>
                <xdr:rowOff>295275</xdr:rowOff>
              </to>
            </anchor>
          </controlPr>
        </control>
      </mc:Choice>
      <mc:Fallback>
        <control shapeId="55315" r:id="rId6" name="CommandButton2"/>
      </mc:Fallback>
    </mc:AlternateContent>
    <mc:AlternateContent xmlns:mc="http://schemas.openxmlformats.org/markup-compatibility/2006">
      <mc:Choice Requires="x14">
        <control shapeId="55314" r:id="rId8" name="CommandButton1">
          <controlPr defaultSize="0" print="0" autoLine="0" r:id="rId9">
            <anchor>
              <from>
                <xdr:col>1</xdr:col>
                <xdr:colOff>1152525</xdr:colOff>
                <xdr:row>0</xdr:row>
                <xdr:rowOff>104775</xdr:rowOff>
              </from>
              <to>
                <xdr:col>1</xdr:col>
                <xdr:colOff>2952750</xdr:colOff>
                <xdr:row>1</xdr:row>
                <xdr:rowOff>28575</xdr:rowOff>
              </to>
            </anchor>
          </controlPr>
        </control>
      </mc:Choice>
      <mc:Fallback>
        <control shapeId="55314" r:id="rId8" name="CommandButton1"/>
      </mc:Fallback>
    </mc:AlternateContent>
    <mc:AlternateContent xmlns:mc="http://schemas.openxmlformats.org/markup-compatibility/2006">
      <mc:Choice Requires="x14">
        <control shapeId="55305" r:id="rId10" name="Group Box 9">
          <controlPr defaultSize="0" print="0" autoFill="0" autoPict="0">
            <anchor moveWithCells="1">
              <from>
                <xdr:col>0</xdr:col>
                <xdr:colOff>333375</xdr:colOff>
                <xdr:row>53</xdr:row>
                <xdr:rowOff>0</xdr:rowOff>
              </from>
              <to>
                <xdr:col>0</xdr:col>
                <xdr:colOff>971550</xdr:colOff>
                <xdr:row>58</xdr:row>
                <xdr:rowOff>28575</xdr:rowOff>
              </to>
            </anchor>
          </controlPr>
        </control>
      </mc:Choice>
    </mc:AlternateContent>
    <mc:AlternateContent xmlns:mc="http://schemas.openxmlformats.org/markup-compatibility/2006">
      <mc:Choice Requires="x14">
        <control shapeId="55306" r:id="rId11" name="Group Box 10">
          <controlPr defaultSize="0" print="0" autoFill="0" autoPict="0">
            <anchor moveWithCells="1">
              <from>
                <xdr:col>1</xdr:col>
                <xdr:colOff>0</xdr:colOff>
                <xdr:row>53</xdr:row>
                <xdr:rowOff>0</xdr:rowOff>
              </from>
              <to>
                <xdr:col>1</xdr:col>
                <xdr:colOff>866775</xdr:colOff>
                <xdr:row>63</xdr:row>
                <xdr:rowOff>76200</xdr:rowOff>
              </to>
            </anchor>
          </controlPr>
        </control>
      </mc:Choice>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theme="0" tint="-0.34998626667073579"/>
  </sheetPr>
  <dimension ref="A1:C26"/>
  <sheetViews>
    <sheetView showGridLines="0" view="pageLayout" zoomScaleNormal="100" workbookViewId="0">
      <selection activeCell="C22" sqref="C22"/>
    </sheetView>
  </sheetViews>
  <sheetFormatPr defaultColWidth="8.7109375" defaultRowHeight="16.5" x14ac:dyDescent="0.25"/>
  <cols>
    <col min="1" max="1" width="37.140625" style="4" customWidth="1"/>
    <col min="2" max="2" width="4.85546875" style="4" customWidth="1"/>
    <col min="3" max="3" width="42.140625" style="4" customWidth="1"/>
  </cols>
  <sheetData>
    <row r="1" spans="1:3" ht="23.25" x14ac:dyDescent="0.25">
      <c r="A1" s="68" t="s">
        <v>724</v>
      </c>
      <c r="B1" s="31"/>
      <c r="C1" s="31"/>
    </row>
    <row r="2" spans="1:3" ht="93.75" customHeight="1" x14ac:dyDescent="0.25">
      <c r="A2" s="699" t="s">
        <v>1289</v>
      </c>
      <c r="B2" s="699"/>
      <c r="C2" s="699"/>
    </row>
    <row r="3" spans="1:3" x14ac:dyDescent="0.25">
      <c r="A3" s="36"/>
      <c r="B3" s="36"/>
      <c r="C3" s="36"/>
    </row>
    <row r="4" spans="1:3" ht="15" x14ac:dyDescent="0.25">
      <c r="A4" s="695" t="s">
        <v>284</v>
      </c>
      <c r="B4" s="695"/>
      <c r="C4" s="695"/>
    </row>
    <row r="5" spans="1:3" ht="15" x14ac:dyDescent="0.25">
      <c r="A5" s="64" t="str">
        <f>'VNOS PODATKOV'!C87</f>
        <v>projektant (naziv družbe)</v>
      </c>
      <c r="B5" s="66"/>
      <c r="C5" s="96">
        <f>'VNOS PODATKOV'!D87</f>
        <v>0</v>
      </c>
    </row>
    <row r="6" spans="1:3" ht="15" x14ac:dyDescent="0.25">
      <c r="A6" s="72" t="str">
        <f>'VNOS PODATKOV'!C88</f>
        <v>naslov</v>
      </c>
      <c r="B6" s="28"/>
      <c r="C6" s="96">
        <f>'VNOS PODATKOV'!D88</f>
        <v>0</v>
      </c>
    </row>
    <row r="7" spans="1:3" ht="15" x14ac:dyDescent="0.25">
      <c r="A7" s="72" t="str">
        <f>'VNOS PODATKOV'!C89</f>
        <v>odgovorna oseba projektanta</v>
      </c>
      <c r="B7" s="235"/>
      <c r="C7" s="96">
        <f>'VNOS PODATKOV'!D89</f>
        <v>0</v>
      </c>
    </row>
    <row r="8" spans="1:3" ht="15" x14ac:dyDescent="0.25">
      <c r="A8" s="93"/>
      <c r="B8" s="67"/>
      <c r="C8" s="96"/>
    </row>
    <row r="9" spans="1:3" ht="15" x14ac:dyDescent="0.25">
      <c r="A9" s="695" t="s">
        <v>703</v>
      </c>
      <c r="B9" s="695"/>
      <c r="C9" s="695"/>
    </row>
    <row r="10" spans="1:3" ht="15" x14ac:dyDescent="0.25">
      <c r="A10" s="64" t="s">
        <v>1257</v>
      </c>
      <c r="B10" s="225"/>
      <c r="C10" s="96" t="str">
        <f>IF('VNOS PODATKOV'!D91="","",(CONCATENATE('VNOS PODATKOV'!D91,", ",'VNOS PODATKOV'!D92)))</f>
        <v/>
      </c>
    </row>
    <row r="11" spans="1:3" ht="15" x14ac:dyDescent="0.25">
      <c r="A11" s="73"/>
      <c r="B11" s="53"/>
      <c r="C11" s="452"/>
    </row>
    <row r="12" spans="1:3" ht="16.5" customHeight="1" x14ac:dyDescent="0.25">
      <c r="A12" s="519" t="s">
        <v>1084</v>
      </c>
      <c r="B12" s="33"/>
      <c r="C12"/>
    </row>
    <row r="13" spans="1:3" ht="16.5" customHeight="1" x14ac:dyDescent="0.25">
      <c r="A13" s="33"/>
      <c r="B13" s="33"/>
      <c r="C13" s="44"/>
    </row>
    <row r="14" spans="1:3" ht="15" x14ac:dyDescent="0.25">
      <c r="A14" s="576" t="s">
        <v>1009</v>
      </c>
      <c r="B14" s="33"/>
      <c r="C14"/>
    </row>
    <row r="15" spans="1:3" ht="15" x14ac:dyDescent="0.25">
      <c r="A15" s="152"/>
      <c r="B15" s="241"/>
      <c r="C15" s="125"/>
    </row>
    <row r="16" spans="1:3" ht="15" x14ac:dyDescent="0.25">
      <c r="A16" s="72" t="s">
        <v>1008</v>
      </c>
      <c r="B16" s="235"/>
      <c r="C16" s="242"/>
    </row>
    <row r="17" spans="1:3" ht="15" x14ac:dyDescent="0.25">
      <c r="A17" s="42" t="s">
        <v>856</v>
      </c>
      <c r="B17" s="53"/>
      <c r="C17" s="70"/>
    </row>
    <row r="18" spans="1:3" ht="67.5" x14ac:dyDescent="0.3">
      <c r="B18" s="135"/>
      <c r="C18" s="41" t="s">
        <v>857</v>
      </c>
    </row>
    <row r="19" spans="1:3" x14ac:dyDescent="0.3">
      <c r="B19" s="135"/>
      <c r="C19" s="41" t="s">
        <v>858</v>
      </c>
    </row>
    <row r="20" spans="1:3" x14ac:dyDescent="0.25">
      <c r="B20" s="53"/>
      <c r="C20" s="70"/>
    </row>
    <row r="21" spans="1:3" ht="16.5" customHeight="1" x14ac:dyDescent="0.25">
      <c r="A21" s="706" t="s">
        <v>1257</v>
      </c>
      <c r="B21" s="706"/>
      <c r="C21" s="464" t="str">
        <f>IF('VNOS PODATKOV'!D91="","",(CONCATENATE('VNOS PODATKOV'!D91,", ",'VNOS PODATKOV'!D92)))</f>
        <v/>
      </c>
    </row>
    <row r="22" spans="1:3" ht="16.5" customHeight="1" x14ac:dyDescent="0.25">
      <c r="A22" s="704" t="str">
        <f>'VNOS PODATKOV'!C93</f>
        <v>identifikacijska številka</v>
      </c>
      <c r="B22" s="704"/>
      <c r="C22" s="96">
        <f>'VNOS PODATKOV'!D93</f>
        <v>0</v>
      </c>
    </row>
    <row r="23" spans="1:3" ht="56.85" customHeight="1" x14ac:dyDescent="0.25">
      <c r="A23" s="705" t="s">
        <v>705</v>
      </c>
      <c r="B23" s="705"/>
      <c r="C23" s="127"/>
    </row>
    <row r="24" spans="1:3" ht="16.5" customHeight="1" x14ac:dyDescent="0.25">
      <c r="A24" s="704" t="str">
        <f>'VNOS PODATKOV'!C89</f>
        <v>odgovorna oseba projektanta</v>
      </c>
      <c r="B24" s="704"/>
      <c r="C24" s="96">
        <f>'VNOS PODATKOV'!D89</f>
        <v>0</v>
      </c>
    </row>
    <row r="25" spans="1:3" ht="56.85" customHeight="1" x14ac:dyDescent="0.25">
      <c r="A25" s="705" t="s">
        <v>270</v>
      </c>
      <c r="B25" s="705"/>
      <c r="C25" s="127"/>
    </row>
    <row r="26" spans="1:3" ht="16.5" customHeight="1" x14ac:dyDescent="0.25">
      <c r="A26" s="73"/>
      <c r="B26" s="33"/>
      <c r="C26" s="25"/>
    </row>
  </sheetData>
  <sheetProtection sheet="1" objects="1" scenarios="1"/>
  <mergeCells count="8">
    <mergeCell ref="A24:B24"/>
    <mergeCell ref="A25:B25"/>
    <mergeCell ref="A2:C2"/>
    <mergeCell ref="A4:C4"/>
    <mergeCell ref="A9:C9"/>
    <mergeCell ref="A21:B21"/>
    <mergeCell ref="A22:B22"/>
    <mergeCell ref="A23:B23"/>
  </mergeCells>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542725" r:id="rId4" name="CommandButton3">
          <controlPr defaultSize="0" print="0" autoLine="0" r:id="rId5">
            <anchor>
              <from>
                <xdr:col>2</xdr:col>
                <xdr:colOff>1152525</xdr:colOff>
                <xdr:row>1</xdr:row>
                <xdr:rowOff>295275</xdr:rowOff>
              </from>
              <to>
                <xdr:col>2</xdr:col>
                <xdr:colOff>2952750</xdr:colOff>
                <xdr:row>1</xdr:row>
                <xdr:rowOff>514350</xdr:rowOff>
              </to>
            </anchor>
          </controlPr>
        </control>
      </mc:Choice>
      <mc:Fallback>
        <control shapeId="542725" r:id="rId4" name="CommandButton3"/>
      </mc:Fallback>
    </mc:AlternateContent>
    <mc:AlternateContent xmlns:mc="http://schemas.openxmlformats.org/markup-compatibility/2006">
      <mc:Choice Requires="x14">
        <control shapeId="542724" r:id="rId6" name="CommandButton2">
          <controlPr defaultSize="0" print="0" autoLine="0" r:id="rId7">
            <anchor>
              <from>
                <xdr:col>2</xdr:col>
                <xdr:colOff>1152525</xdr:colOff>
                <xdr:row>1</xdr:row>
                <xdr:rowOff>28575</xdr:rowOff>
              </from>
              <to>
                <xdr:col>2</xdr:col>
                <xdr:colOff>2952750</xdr:colOff>
                <xdr:row>1</xdr:row>
                <xdr:rowOff>247650</xdr:rowOff>
              </to>
            </anchor>
          </controlPr>
        </control>
      </mc:Choice>
      <mc:Fallback>
        <control shapeId="542724" r:id="rId6" name="CommandButton2"/>
      </mc:Fallback>
    </mc:AlternateContent>
    <mc:AlternateContent xmlns:mc="http://schemas.openxmlformats.org/markup-compatibility/2006">
      <mc:Choice Requires="x14">
        <control shapeId="542723" r:id="rId8" name="CommandButton1">
          <controlPr defaultSize="0" print="0" autoLine="0" r:id="rId9">
            <anchor>
              <from>
                <xdr:col>2</xdr:col>
                <xdr:colOff>1162050</xdr:colOff>
                <xdr:row>0</xdr:row>
                <xdr:rowOff>57150</xdr:rowOff>
              </from>
              <to>
                <xdr:col>2</xdr:col>
                <xdr:colOff>2962275</xdr:colOff>
                <xdr:row>0</xdr:row>
                <xdr:rowOff>276225</xdr:rowOff>
              </to>
            </anchor>
          </controlPr>
        </control>
      </mc:Choice>
      <mc:Fallback>
        <control shapeId="542723" r:id="rId8" name="CommandButton1"/>
      </mc:Fallback>
    </mc:AlternateContent>
    <mc:AlternateContent xmlns:mc="http://schemas.openxmlformats.org/markup-compatibility/2006">
      <mc:Choice Requires="x14">
        <control shapeId="542721" r:id="rId10" name="Group Box 1">
          <controlPr defaultSize="0" print="0" autoFill="0" autoPict="0">
            <anchor moveWithCells="1">
              <from>
                <xdr:col>0</xdr:col>
                <xdr:colOff>333375</xdr:colOff>
                <xdr:row>26</xdr:row>
                <xdr:rowOff>0</xdr:rowOff>
              </from>
              <to>
                <xdr:col>0</xdr:col>
                <xdr:colOff>971550</xdr:colOff>
                <xdr:row>31</xdr:row>
                <xdr:rowOff>28575</xdr:rowOff>
              </to>
            </anchor>
          </controlPr>
        </control>
      </mc:Choice>
    </mc:AlternateContent>
    <mc:AlternateContent xmlns:mc="http://schemas.openxmlformats.org/markup-compatibility/2006">
      <mc:Choice Requires="x14">
        <control shapeId="542722" r:id="rId11" name="Group Box 2">
          <controlPr defaultSize="0" print="0" autoFill="0" autoPict="0">
            <anchor moveWithCells="1">
              <from>
                <xdr:col>1</xdr:col>
                <xdr:colOff>104775</xdr:colOff>
                <xdr:row>26</xdr:row>
                <xdr:rowOff>0</xdr:rowOff>
              </from>
              <to>
                <xdr:col>2</xdr:col>
                <xdr:colOff>647700</xdr:colOff>
                <xdr:row>36</xdr:row>
                <xdr:rowOff>76200</xdr:rowOff>
              </to>
            </anchor>
          </controlPr>
        </control>
      </mc:Choice>
    </mc:AlternateContent>
    <mc:AlternateContent xmlns:mc="http://schemas.openxmlformats.org/markup-compatibility/2006">
      <mc:Choice Requires="x14">
        <control shapeId="542726" r:id="rId12" name="Check Box 6">
          <controlPr defaultSize="0" autoFill="0" autoLine="0" autoPict="0">
            <anchor moveWithCells="1">
              <from>
                <xdr:col>1</xdr:col>
                <xdr:colOff>85725</xdr:colOff>
                <xdr:row>17</xdr:row>
                <xdr:rowOff>19050</xdr:rowOff>
              </from>
              <to>
                <xdr:col>1</xdr:col>
                <xdr:colOff>276225</xdr:colOff>
                <xdr:row>17</xdr:row>
                <xdr:rowOff>190500</xdr:rowOff>
              </to>
            </anchor>
          </controlPr>
        </control>
      </mc:Choice>
    </mc:AlternateContent>
    <mc:AlternateContent xmlns:mc="http://schemas.openxmlformats.org/markup-compatibility/2006">
      <mc:Choice Requires="x14">
        <control shapeId="542727" r:id="rId13" name="Check Box 7">
          <controlPr defaultSize="0" autoFill="0" autoLine="0" autoPict="0">
            <anchor moveWithCells="1">
              <from>
                <xdr:col>1</xdr:col>
                <xdr:colOff>85725</xdr:colOff>
                <xdr:row>18</xdr:row>
                <xdr:rowOff>19050</xdr:rowOff>
              </from>
              <to>
                <xdr:col>1</xdr:col>
                <xdr:colOff>276225</xdr:colOff>
                <xdr:row>19</xdr:row>
                <xdr:rowOff>0</xdr:rowOff>
              </to>
            </anchor>
          </controlPr>
        </control>
      </mc:Choice>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0" tint="-0.34998626667073579"/>
  </sheetPr>
  <dimension ref="A1:D39"/>
  <sheetViews>
    <sheetView showGridLines="0" view="pageLayout" topLeftCell="A7" zoomScaleNormal="100" workbookViewId="0">
      <selection activeCell="D38" sqref="D38"/>
    </sheetView>
  </sheetViews>
  <sheetFormatPr defaultColWidth="8.140625" defaultRowHeight="16.5" x14ac:dyDescent="0.25"/>
  <cols>
    <col min="1" max="1" width="30" style="4" customWidth="1"/>
    <col min="2" max="2" width="12.5703125" style="4" customWidth="1"/>
    <col min="3" max="3" width="30" style="4" customWidth="1"/>
    <col min="4" max="4" width="12.5703125" style="4" customWidth="1"/>
    <col min="5" max="6" width="2.42578125" customWidth="1"/>
  </cols>
  <sheetData>
    <row r="1" spans="1:4" ht="23.25" x14ac:dyDescent="0.25">
      <c r="A1" s="68" t="s">
        <v>472</v>
      </c>
      <c r="B1" s="31"/>
      <c r="C1" s="31"/>
      <c r="D1" s="31"/>
    </row>
    <row r="2" spans="1:4" ht="84.95" customHeight="1" x14ac:dyDescent="0.25">
      <c r="A2" s="699" t="s">
        <v>473</v>
      </c>
      <c r="B2" s="699"/>
      <c r="C2" s="17"/>
      <c r="D2" s="17"/>
    </row>
    <row r="3" spans="1:4" x14ac:dyDescent="0.25">
      <c r="A3" s="107"/>
      <c r="B3" s="107"/>
      <c r="C3" s="107"/>
      <c r="D3" s="107"/>
    </row>
    <row r="4" spans="1:4" ht="27" customHeight="1" x14ac:dyDescent="0.25">
      <c r="A4" s="128" t="s">
        <v>552</v>
      </c>
      <c r="B4" s="129"/>
      <c r="C4" s="129"/>
      <c r="D4" s="129"/>
    </row>
    <row r="5" spans="1:4" ht="28.15" customHeight="1" x14ac:dyDescent="0.25">
      <c r="A5" s="85" t="s">
        <v>296</v>
      </c>
      <c r="B5"/>
      <c r="C5" s="136" t="s">
        <v>297</v>
      </c>
      <c r="D5"/>
    </row>
    <row r="6" spans="1:4" ht="15" x14ac:dyDescent="0.25">
      <c r="A6" s="133" t="s">
        <v>1010</v>
      </c>
      <c r="B6" s="141"/>
      <c r="C6" s="133" t="s">
        <v>555</v>
      </c>
      <c r="D6" s="141"/>
    </row>
    <row r="7" spans="1:4" ht="27.75" customHeight="1" x14ac:dyDescent="0.25">
      <c r="A7" s="138" t="s">
        <v>553</v>
      </c>
      <c r="B7" s="139" t="s">
        <v>532</v>
      </c>
      <c r="C7" s="138" t="s">
        <v>553</v>
      </c>
      <c r="D7" s="140" t="s">
        <v>532</v>
      </c>
    </row>
    <row r="8" spans="1:4" ht="15" x14ac:dyDescent="0.25">
      <c r="A8" s="582"/>
      <c r="B8" s="510"/>
      <c r="C8" s="583"/>
      <c r="D8" s="246"/>
    </row>
    <row r="9" spans="1:4" ht="15" x14ac:dyDescent="0.25">
      <c r="A9" s="582"/>
      <c r="B9" s="510"/>
      <c r="C9" s="583"/>
      <c r="D9" s="246"/>
    </row>
    <row r="10" spans="1:4" ht="15" x14ac:dyDescent="0.25">
      <c r="A10" s="582"/>
      <c r="B10" s="510"/>
      <c r="C10" s="583"/>
      <c r="D10" s="246"/>
    </row>
    <row r="11" spans="1:4" ht="15" x14ac:dyDescent="0.25">
      <c r="A11" s="582"/>
      <c r="B11" s="510"/>
      <c r="C11" s="583"/>
      <c r="D11" s="246"/>
    </row>
    <row r="12" spans="1:4" ht="15" x14ac:dyDescent="0.25">
      <c r="A12" s="582"/>
      <c r="B12" s="510"/>
      <c r="C12" s="583"/>
      <c r="D12" s="246"/>
    </row>
    <row r="13" spans="1:4" ht="15" x14ac:dyDescent="0.25">
      <c r="A13" s="582"/>
      <c r="B13" s="510"/>
      <c r="C13" s="583"/>
      <c r="D13" s="246"/>
    </row>
    <row r="14" spans="1:4" ht="15" x14ac:dyDescent="0.25">
      <c r="A14" s="582"/>
      <c r="B14" s="510"/>
      <c r="C14" s="583"/>
      <c r="D14" s="246"/>
    </row>
    <row r="15" spans="1:4" ht="15" x14ac:dyDescent="0.25">
      <c r="A15" s="582"/>
      <c r="B15" s="510"/>
      <c r="C15" s="583"/>
      <c r="D15" s="246"/>
    </row>
    <row r="16" spans="1:4" ht="15" x14ac:dyDescent="0.25">
      <c r="A16" s="582"/>
      <c r="B16" s="510"/>
      <c r="C16" s="583"/>
      <c r="D16" s="246"/>
    </row>
    <row r="17" spans="1:4" ht="15" x14ac:dyDescent="0.25">
      <c r="A17" s="582"/>
      <c r="B17" s="510"/>
      <c r="C17" s="583"/>
      <c r="D17" s="246"/>
    </row>
    <row r="18" spans="1:4" ht="15" x14ac:dyDescent="0.25">
      <c r="A18" s="582"/>
      <c r="B18" s="510"/>
      <c r="C18" s="583"/>
      <c r="D18" s="246"/>
    </row>
    <row r="19" spans="1:4" ht="15" x14ac:dyDescent="0.25">
      <c r="A19" s="582"/>
      <c r="B19" s="510"/>
      <c r="C19" s="583"/>
      <c r="D19" s="246"/>
    </row>
    <row r="20" spans="1:4" ht="15" x14ac:dyDescent="0.25">
      <c r="A20" s="582"/>
      <c r="B20" s="510"/>
      <c r="C20" s="583"/>
      <c r="D20" s="246"/>
    </row>
    <row r="21" spans="1:4" ht="15" x14ac:dyDescent="0.25">
      <c r="A21" s="582"/>
      <c r="B21" s="510"/>
      <c r="C21" s="583"/>
      <c r="D21" s="246"/>
    </row>
    <row r="22" spans="1:4" ht="15" x14ac:dyDescent="0.25">
      <c r="A22" s="582"/>
      <c r="B22" s="510"/>
      <c r="C22" s="583"/>
      <c r="D22" s="246"/>
    </row>
    <row r="23" spans="1:4" ht="15" x14ac:dyDescent="0.25">
      <c r="A23" s="582"/>
      <c r="B23" s="510"/>
      <c r="C23" s="583"/>
      <c r="D23" s="246"/>
    </row>
    <row r="24" spans="1:4" ht="15" x14ac:dyDescent="0.25">
      <c r="A24" s="582"/>
      <c r="B24" s="510"/>
      <c r="C24" s="583"/>
      <c r="D24" s="246"/>
    </row>
    <row r="25" spans="1:4" ht="15" x14ac:dyDescent="0.25">
      <c r="A25" s="582"/>
      <c r="B25" s="510"/>
      <c r="C25" s="583"/>
      <c r="D25" s="246"/>
    </row>
    <row r="26" spans="1:4" ht="15" x14ac:dyDescent="0.25">
      <c r="A26" s="582"/>
      <c r="B26" s="510"/>
      <c r="C26" s="583"/>
      <c r="D26" s="246"/>
    </row>
    <row r="27" spans="1:4" x14ac:dyDescent="0.25">
      <c r="A27" s="35" t="s">
        <v>1010</v>
      </c>
      <c r="D27"/>
    </row>
    <row r="30" spans="1:4" ht="28.15" customHeight="1" x14ac:dyDescent="0.25">
      <c r="A30" s="128" t="s">
        <v>729</v>
      </c>
      <c r="B30" s="129"/>
      <c r="C30" s="129"/>
      <c r="D30" s="129"/>
    </row>
    <row r="31" spans="1:4" ht="28.15" customHeight="1" x14ac:dyDescent="0.25">
      <c r="A31" s="85" t="s">
        <v>296</v>
      </c>
      <c r="B31"/>
      <c r="C31" s="136"/>
      <c r="D31"/>
    </row>
    <row r="32" spans="1:4" ht="15" x14ac:dyDescent="0.25">
      <c r="A32" s="133" t="s">
        <v>1010</v>
      </c>
      <c r="B32"/>
      <c r="C32" s="136"/>
      <c r="D32"/>
    </row>
    <row r="33" spans="1:4" ht="27.75" customHeight="1" x14ac:dyDescent="0.25">
      <c r="A33" s="90" t="s">
        <v>859</v>
      </c>
      <c r="B33" s="89" t="s">
        <v>298</v>
      </c>
      <c r="C33" s="90" t="s">
        <v>859</v>
      </c>
      <c r="D33" s="89" t="s">
        <v>298</v>
      </c>
    </row>
    <row r="34" spans="1:4" ht="15" x14ac:dyDescent="0.25">
      <c r="A34" s="582"/>
      <c r="B34" s="510"/>
      <c r="C34" s="584"/>
      <c r="D34" s="246"/>
    </row>
    <row r="35" spans="1:4" ht="15" x14ac:dyDescent="0.25">
      <c r="A35" s="582"/>
      <c r="B35" s="585"/>
      <c r="C35" s="584"/>
      <c r="D35" s="586"/>
    </row>
    <row r="36" spans="1:4" ht="15" x14ac:dyDescent="0.25">
      <c r="A36" s="582"/>
      <c r="B36" s="585"/>
      <c r="C36" s="584"/>
      <c r="D36" s="586"/>
    </row>
    <row r="37" spans="1:4" ht="15" x14ac:dyDescent="0.25">
      <c r="A37" s="582"/>
      <c r="B37" s="510"/>
      <c r="C37" s="584"/>
      <c r="D37" s="246"/>
    </row>
    <row r="38" spans="1:4" ht="15" x14ac:dyDescent="0.25">
      <c r="A38" s="582"/>
      <c r="B38" s="510"/>
      <c r="C38" s="584"/>
      <c r="D38" s="246"/>
    </row>
    <row r="39" spans="1:4" x14ac:dyDescent="0.25">
      <c r="A39" s="35" t="s">
        <v>1010</v>
      </c>
    </row>
  </sheetData>
  <sheetProtection sheet="1" objects="1" scenarios="1"/>
  <mergeCells count="1">
    <mergeCell ref="A2:B2"/>
  </mergeCells>
  <dataValidations count="2">
    <dataValidation type="list" allowBlank="1" showInputMessage="1" prompt="VPIŠI ALI IZBERI IZ SEZNAMA" sqref="A8:A26 C8:C26">
      <formula1>NACRTI</formula1>
    </dataValidation>
    <dataValidation type="list" allowBlank="1" showInputMessage="1" prompt="VPIŠI ALI IZBERI IZ SEZNAMA" sqref="C34:C38 A34:A38">
      <formula1>IZKAZI</formula1>
    </dataValidation>
  </dataValidation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123920" r:id="rId4" name="CommandButton3">
          <controlPr defaultSize="0" print="0" autoLine="0" r:id="rId5">
            <anchor moveWithCells="1">
              <from>
                <xdr:col>2</xdr:col>
                <xdr:colOff>1181100</xdr:colOff>
                <xdr:row>1</xdr:row>
                <xdr:rowOff>304800</xdr:rowOff>
              </from>
              <to>
                <xdr:col>3</xdr:col>
                <xdr:colOff>838200</xdr:colOff>
                <xdr:row>1</xdr:row>
                <xdr:rowOff>523875</xdr:rowOff>
              </to>
            </anchor>
          </controlPr>
        </control>
      </mc:Choice>
      <mc:Fallback>
        <control shapeId="123920" r:id="rId4" name="CommandButton3"/>
      </mc:Fallback>
    </mc:AlternateContent>
    <mc:AlternateContent xmlns:mc="http://schemas.openxmlformats.org/markup-compatibility/2006">
      <mc:Choice Requires="x14">
        <control shapeId="123919" r:id="rId6" name="CommandButton2">
          <controlPr defaultSize="0" print="0" autoLine="0" r:id="rId7">
            <anchor moveWithCells="1">
              <from>
                <xdr:col>2</xdr:col>
                <xdr:colOff>1181100</xdr:colOff>
                <xdr:row>1</xdr:row>
                <xdr:rowOff>38100</xdr:rowOff>
              </from>
              <to>
                <xdr:col>3</xdr:col>
                <xdr:colOff>838200</xdr:colOff>
                <xdr:row>1</xdr:row>
                <xdr:rowOff>257175</xdr:rowOff>
              </to>
            </anchor>
          </controlPr>
        </control>
      </mc:Choice>
      <mc:Fallback>
        <control shapeId="123919" r:id="rId6" name="CommandButton2"/>
      </mc:Fallback>
    </mc:AlternateContent>
    <mc:AlternateContent xmlns:mc="http://schemas.openxmlformats.org/markup-compatibility/2006">
      <mc:Choice Requires="x14">
        <control shapeId="123918" r:id="rId8" name="CommandButton1">
          <controlPr defaultSize="0" print="0" autoLine="0" r:id="rId9">
            <anchor moveWithCells="1">
              <from>
                <xdr:col>2</xdr:col>
                <xdr:colOff>1200150</xdr:colOff>
                <xdr:row>0</xdr:row>
                <xdr:rowOff>66675</xdr:rowOff>
              </from>
              <to>
                <xdr:col>3</xdr:col>
                <xdr:colOff>857250</xdr:colOff>
                <xdr:row>0</xdr:row>
                <xdr:rowOff>285750</xdr:rowOff>
              </to>
            </anchor>
          </controlPr>
        </control>
      </mc:Choice>
      <mc:Fallback>
        <control shapeId="123918" r:id="rId8" name="CommandButton1"/>
      </mc:Fallback>
    </mc:AlternateContent>
    <mc:AlternateContent xmlns:mc="http://schemas.openxmlformats.org/markup-compatibility/2006">
      <mc:Choice Requires="x14">
        <control shapeId="123913" r:id="rId10" name="Group Box 9">
          <controlPr defaultSize="0" print="0" autoFill="0" autoPict="0">
            <anchor moveWithCells="1">
              <from>
                <xdr:col>0</xdr:col>
                <xdr:colOff>333375</xdr:colOff>
                <xdr:row>27</xdr:row>
                <xdr:rowOff>28575</xdr:rowOff>
              </from>
              <to>
                <xdr:col>0</xdr:col>
                <xdr:colOff>971550</xdr:colOff>
                <xdr:row>30</xdr:row>
                <xdr:rowOff>171450</xdr:rowOff>
              </to>
            </anchor>
          </controlPr>
        </control>
      </mc:Choice>
    </mc:AlternateContent>
    <mc:AlternateContent xmlns:mc="http://schemas.openxmlformats.org/markup-compatibility/2006">
      <mc:Choice Requires="x14">
        <control shapeId="123914" r:id="rId11" name="Group Box 10">
          <controlPr defaultSize="0" print="0" autoFill="0" autoPict="0">
            <anchor moveWithCells="1">
              <from>
                <xdr:col>1</xdr:col>
                <xdr:colOff>0</xdr:colOff>
                <xdr:row>27</xdr:row>
                <xdr:rowOff>28575</xdr:rowOff>
              </from>
              <to>
                <xdr:col>2</xdr:col>
                <xdr:colOff>0</xdr:colOff>
                <xdr:row>34</xdr:row>
                <xdr:rowOff>57150</xdr:rowOff>
              </to>
            </anchor>
          </controlPr>
        </control>
      </mc:Choice>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theme="0" tint="-0.34998626667073579"/>
  </sheetPr>
  <dimension ref="A1:C101"/>
  <sheetViews>
    <sheetView showGridLines="0" view="pageLayout" zoomScaleNormal="100" workbookViewId="0">
      <selection activeCell="B50" sqref="B50"/>
    </sheetView>
  </sheetViews>
  <sheetFormatPr defaultColWidth="8" defaultRowHeight="16.5" x14ac:dyDescent="0.25"/>
  <cols>
    <col min="1" max="2" width="42.140625" style="4" customWidth="1"/>
  </cols>
  <sheetData>
    <row r="1" spans="1:3" ht="23.25" x14ac:dyDescent="0.25">
      <c r="A1" s="68" t="s">
        <v>1003</v>
      </c>
      <c r="B1" s="31"/>
    </row>
    <row r="2" spans="1:3" ht="84.95" customHeight="1" x14ac:dyDescent="0.25">
      <c r="A2" s="17" t="s">
        <v>576</v>
      </c>
      <c r="B2" s="17"/>
    </row>
    <row r="3" spans="1:3" x14ac:dyDescent="0.25">
      <c r="A3" s="83"/>
      <c r="C3" s="4"/>
    </row>
    <row r="4" spans="1:3" ht="15" x14ac:dyDescent="0.25">
      <c r="A4" s="695" t="str">
        <f>'VNOS PODATKOV'!C172</f>
        <v>PODATKI O GRADNJI</v>
      </c>
      <c r="B4" s="695"/>
    </row>
    <row r="5" spans="1:3" ht="15" x14ac:dyDescent="0.25">
      <c r="A5" s="27" t="str">
        <f>'VNOS PODATKOV'!C175</f>
        <v>naziv gradnje</v>
      </c>
      <c r="B5" s="125">
        <f>'VNOS PODATKOV'!D175</f>
        <v>0</v>
      </c>
    </row>
    <row r="6" spans="1:3" ht="54" x14ac:dyDescent="0.25">
      <c r="A6" s="106" t="str">
        <f>'VNOS PODATKOV'!C177</f>
        <v>kratek opis gradnje</v>
      </c>
      <c r="B6" s="125">
        <f>'VNOS PODATKOV'!D177</f>
        <v>0</v>
      </c>
    </row>
    <row r="7" spans="1:3" ht="15" x14ac:dyDescent="0.25">
      <c r="A7" s="227" t="str">
        <f>'VNOS PODATKOV'!C178</f>
        <v>navedba objektov in njihovih značilnosti</v>
      </c>
      <c r="B7" s="96"/>
    </row>
    <row r="8" spans="1:3" ht="15" x14ac:dyDescent="0.25">
      <c r="A8" s="106" t="str">
        <f>'VNOS PODATKOV'!C190</f>
        <v>glavni objekt, če je določen</v>
      </c>
      <c r="B8" s="38">
        <f>'VNOS PODATKOV'!D190</f>
        <v>0</v>
      </c>
    </row>
    <row r="9" spans="1:3" ht="15" x14ac:dyDescent="0.25">
      <c r="A9" s="106" t="s">
        <v>861</v>
      </c>
      <c r="B9" s="237">
        <f>IF('VNOS PODATKOV'!D192="STAVBA",'VNOS PODATKOV'!D193,'VNOS PODATKOV'!D194)</f>
        <v>0</v>
      </c>
    </row>
    <row r="10" spans="1:3" ht="15" x14ac:dyDescent="0.25">
      <c r="A10" s="106" t="str">
        <f>'VNOS PODATKOV'!C196</f>
        <v>pripadajoči objekti</v>
      </c>
      <c r="B10" s="38">
        <f>'VNOS PODATKOV'!D196</f>
        <v>0</v>
      </c>
    </row>
    <row r="11" spans="1:3" ht="15" x14ac:dyDescent="0.25">
      <c r="A11" s="227" t="str">
        <f>'VNOS PODATKOV'!C197</f>
        <v>naštej</v>
      </c>
      <c r="B11" s="237"/>
    </row>
    <row r="12" spans="1:3" ht="15" x14ac:dyDescent="0.25">
      <c r="A12" s="27" t="str">
        <f>'VNOS PODATKOV'!C213</f>
        <v>objekt z vplivi na okolje</v>
      </c>
      <c r="B12" s="38" t="str">
        <f>IF('1A NASLOVNA'!C25='BAZA PODATKOV'!A10,"",IF('VNOS PODATKOV'!D213=TRUE, "DA", "NE"))</f>
        <v>NE</v>
      </c>
    </row>
    <row r="13" spans="1:3" ht="27" x14ac:dyDescent="0.25">
      <c r="A13" s="106" t="str">
        <f>'VNOS PODATKOV'!C184</f>
        <v>kratek opis spremembe zaradi večjih odstopanj od gradbenega dovoljenja</v>
      </c>
      <c r="B13" s="125" t="str">
        <f>IF('1A NASLOVNA'!C25='BAZA PODATKOV'!A4,'VNOS PODATKOV'!D184,"")</f>
        <v/>
      </c>
    </row>
    <row r="14" spans="1:3" ht="15" x14ac:dyDescent="0.25">
      <c r="A14" s="113" t="str">
        <f>'VNOS PODATKOV'!C183</f>
        <v>izpolniti, če gre za spremembo gradbenega dovoljenja</v>
      </c>
      <c r="B14" s="62"/>
    </row>
    <row r="15" spans="1:3" ht="15" x14ac:dyDescent="0.25">
      <c r="A15" s="63" t="str">
        <f>'VNOS PODATKOV'!C187</f>
        <v>kratek opis pripravljalnih del</v>
      </c>
      <c r="B15" s="202" t="str">
        <f>IF('1A NASLOVNA'!C25='BAZA PODATKOV'!A6,'VNOS PODATKOV'!D187,"")</f>
        <v/>
      </c>
    </row>
    <row r="16" spans="1:3" ht="15" x14ac:dyDescent="0.25">
      <c r="A16" s="113" t="str">
        <f>'VNOS PODATKOV'!C186</f>
        <v>izpolniti, če gre za dokumentacijo, ki se nanaša samo na pripravljalna dela</v>
      </c>
      <c r="B16" s="62"/>
    </row>
    <row r="17" spans="1:3" x14ac:dyDescent="0.25">
      <c r="A17" s="71" t="str">
        <f>'VNOS PODATKOV'!C259</f>
        <v>PROSTORSKI AKT</v>
      </c>
      <c r="B17" s="71"/>
      <c r="C17" s="4"/>
    </row>
    <row r="18" spans="1:3" ht="15" x14ac:dyDescent="0.25">
      <c r="A18" s="125" t="str">
        <f>'VNOS PODATKOV'!C260</f>
        <v>prostorski akt</v>
      </c>
      <c r="B18" s="96">
        <f>'VNOS PODATKOV'!D260</f>
        <v>0</v>
      </c>
    </row>
    <row r="19" spans="1:3" ht="15" x14ac:dyDescent="0.25">
      <c r="A19" s="27" t="str">
        <f>'VNOS PODATKOV'!C261</f>
        <v>EUP</v>
      </c>
      <c r="B19" s="125">
        <f>'VNOS PODATKOV'!D261</f>
        <v>0</v>
      </c>
    </row>
    <row r="20" spans="1:3" ht="15" x14ac:dyDescent="0.25">
      <c r="A20" s="27" t="str">
        <f>'VNOS PODATKOV'!C262</f>
        <v>namenska raba</v>
      </c>
      <c r="B20" s="125">
        <f>'VNOS PODATKOV'!D262</f>
        <v>0</v>
      </c>
    </row>
    <row r="21" spans="1:3" ht="15" x14ac:dyDescent="0.25">
      <c r="A21" s="71" t="str">
        <f>'VNOS PODATKOV'!C274</f>
        <v>URBANISTIČNI KAZALCI</v>
      </c>
      <c r="B21" s="71"/>
    </row>
    <row r="22" spans="1:3" ht="15" x14ac:dyDescent="0.25">
      <c r="A22" s="227" t="str">
        <f>'VNOS PODATKOV'!C265</f>
        <v>Samo za stavbe v DGD.</v>
      </c>
      <c r="B22" s="454"/>
    </row>
    <row r="23" spans="1:3" ht="15" x14ac:dyDescent="0.25">
      <c r="A23" s="453" t="str">
        <f>'VNOS PODATKOV'!C266</f>
        <v>a) površine pod stavbami</v>
      </c>
      <c r="B23" s="382" t="str">
        <f>IF('1A NASLOVNA'!$C$25='BAZA PODATKOV'!$A$4,'VNOS PODATKOV'!$D266,"")</f>
        <v/>
      </c>
    </row>
    <row r="24" spans="1:3" ht="15" x14ac:dyDescent="0.25">
      <c r="A24" s="142" t="str">
        <f>'VNOS PODATKOV'!C267</f>
        <v>b) površine pod pripadajočimi 
pomožnimi objekti, ki so stavbe</v>
      </c>
      <c r="B24" s="382" t="str">
        <f>IF('1A NASLOVNA'!$C$25='BAZA PODATKOV'!$A$4,'VNOS PODATKOV'!$D267,"")</f>
        <v/>
      </c>
    </row>
    <row r="25" spans="1:3" ht="15" x14ac:dyDescent="0.25">
      <c r="A25" s="142" t="str">
        <f>'VNOS PODATKOV'!C268</f>
        <v>c) utrjene zunanje površine 
(promet, komunala, tehnične površine)</v>
      </c>
      <c r="B25" s="382" t="str">
        <f>IF('1A NASLOVNA'!$C$25='BAZA PODATKOV'!$A$4,'VNOS PODATKOV'!$D268,"")</f>
        <v/>
      </c>
    </row>
    <row r="26" spans="1:3" ht="15" x14ac:dyDescent="0.25">
      <c r="A26" s="142" t="str">
        <f>'VNOS PODATKOV'!C269</f>
        <v>d) utrjene zunanje površine 
(bivanje na prostem)</v>
      </c>
      <c r="B26" s="382" t="str">
        <f>IF('1A NASLOVNA'!$C$25='BAZA PODATKOV'!$A$4,'VNOS PODATKOV'!$D269,"")</f>
        <v/>
      </c>
    </row>
    <row r="27" spans="1:3" ht="15" x14ac:dyDescent="0.25">
      <c r="A27" s="142" t="str">
        <f>'VNOS PODATKOV'!C270</f>
        <v>e) površine raščenega dela</v>
      </c>
      <c r="B27" s="382" t="str">
        <f>IF('1A NASLOVNA'!$C$25='BAZA PODATKOV'!$A$4,'VNOS PODATKOV'!$D270,"")</f>
        <v/>
      </c>
    </row>
    <row r="28" spans="1:3" ht="15" x14ac:dyDescent="0.25">
      <c r="A28" s="142" t="str">
        <f>'VNOS PODATKOV'!C271</f>
        <v>velikost gradbene parcele 
(a + b + c + d + e)</v>
      </c>
      <c r="B28" s="382" t="str">
        <f>IF('1A NASLOVNA'!$C$25='BAZA PODATKOV'!$A$4,'VNOS PODATKOV'!$D271,"")</f>
        <v/>
      </c>
    </row>
    <row r="29" spans="1:3" ht="15" x14ac:dyDescent="0.25">
      <c r="A29" s="229" t="str">
        <f>'VNOS PODATKOV'!C272</f>
        <v>zazidana površina</v>
      </c>
      <c r="B29" s="382" t="str">
        <f>IF('1A NASLOVNA'!$C$25='BAZA PODATKOV'!$A$4,'VNOS PODATKOV'!$D272,"")</f>
        <v/>
      </c>
    </row>
    <row r="30" spans="1:3" ht="15" x14ac:dyDescent="0.25">
      <c r="A30" s="229" t="str">
        <f>'VNOS PODATKOV'!C273</f>
        <v>bruto tlorisna površina vseh stavb</v>
      </c>
      <c r="B30" s="382" t="str">
        <f>IF('1A NASLOVNA'!$C$25='BAZA PODATKOV'!$A$4,'VNOS PODATKOV'!$D273,"")</f>
        <v/>
      </c>
    </row>
    <row r="31" spans="1:3" ht="15" x14ac:dyDescent="0.25">
      <c r="A31" s="226" t="str">
        <f>'VNOS PODATKOV'!C276</f>
        <v>faktor prekritih površin (FPP)</v>
      </c>
      <c r="B31" s="383" t="str">
        <f>IF('1A NASLOVNA'!$C$25='BAZA PODATKOV'!$A$4,'VNOS PODATKOV'!$D276,"")</f>
        <v/>
      </c>
    </row>
    <row r="32" spans="1:3" ht="15" x14ac:dyDescent="0.25">
      <c r="A32" s="226" t="str">
        <f>'VNOS PODATKOV'!C277</f>
        <v>faktor raščenih površin (FRP)</v>
      </c>
      <c r="B32" s="383" t="str">
        <f>IF('1A NASLOVNA'!$C$25='BAZA PODATKOV'!$A$4,'VNOS PODATKOV'!$D277,"")</f>
        <v/>
      </c>
    </row>
    <row r="33" spans="1:2" ht="15" x14ac:dyDescent="0.25">
      <c r="A33" s="226" t="str">
        <f>'VNOS PODATKOV'!C278</f>
        <v>faktor utrjenih zunanjih površin (FU)</v>
      </c>
      <c r="B33" s="383" t="str">
        <f>IF('1A NASLOVNA'!$C$25='BAZA PODATKOV'!$A$4,'VNOS PODATKOV'!$D278,"")</f>
        <v/>
      </c>
    </row>
    <row r="34" spans="1:2" s="232" customFormat="1" ht="13.5" x14ac:dyDescent="0.25">
      <c r="A34" s="231" t="str">
        <f>'VNOS PODATKOV'!C279</f>
        <v>faktor utrjenih bivalnih površin (FU-B)</v>
      </c>
      <c r="B34" s="383" t="str">
        <f>IF('1A NASLOVNA'!$C$25='BAZA PODATKOV'!$A$4,'VNOS PODATKOV'!$D279,"")</f>
        <v/>
      </c>
    </row>
    <row r="35" spans="1:2" ht="15" x14ac:dyDescent="0.25">
      <c r="A35" s="142" t="str">
        <f>'VNOS PODATKOV'!C280</f>
        <v>faktor utrjenih prometnih, komunalnih 
in tehničnih površin (FU-P)</v>
      </c>
      <c r="B35" s="383" t="str">
        <f>IF('1A NASLOVNA'!$C$25='BAZA PODATKOV'!$A$4,'VNOS PODATKOV'!$D280,"")</f>
        <v/>
      </c>
    </row>
    <row r="36" spans="1:2" ht="15" x14ac:dyDescent="0.25">
      <c r="A36" s="226" t="str">
        <f>'VNOS PODATKOV'!C281</f>
        <v>faktor zazidanosti (FZ)</v>
      </c>
      <c r="B36" s="383" t="str">
        <f>IF('1A NASLOVNA'!$C$25='BAZA PODATKOV'!$A$4,'VNOS PODATKOV'!$D281,"")</f>
        <v/>
      </c>
    </row>
    <row r="37" spans="1:2" ht="15" x14ac:dyDescent="0.25">
      <c r="A37" s="226" t="str">
        <f>'VNOS PODATKOV'!C282</f>
        <v>faktor izrabe (FI)</v>
      </c>
      <c r="B37" s="383" t="str">
        <f>IF('1A NASLOVNA'!$C$25='BAZA PODATKOV'!$A$4,'VNOS PODATKOV'!$D282,"")</f>
        <v/>
      </c>
    </row>
    <row r="38" spans="1:2" s="232" customFormat="1" ht="13.5" x14ac:dyDescent="0.25">
      <c r="A38" s="646" t="str">
        <f>'VNOS PODATKOV'!C283</f>
        <v>drugi podatki o gradbeni parceli 
v skladu z zakonom o urejanju prostora</v>
      </c>
      <c r="B38" s="384" t="str">
        <f>IF('1A NASLOVNA'!$C$25='BAZA PODATKOV'!$A$4,'VNOS PODATKOV'!$D283,"")</f>
        <v/>
      </c>
    </row>
    <row r="39" spans="1:2" ht="15" x14ac:dyDescent="0.25">
      <c r="A39" s="71" t="s">
        <v>738</v>
      </c>
      <c r="B39" s="71"/>
    </row>
    <row r="40" spans="1:2" ht="15" x14ac:dyDescent="0.25">
      <c r="A40" s="709" t="s">
        <v>1017</v>
      </c>
      <c r="B40" s="709"/>
    </row>
    <row r="41" spans="1:2" ht="15" x14ac:dyDescent="0.25">
      <c r="A41" s="708" t="str">
        <f>'VNOS PODATKOV'!C286</f>
        <v>SKLADNOST S PROSTORSKIMI AKTI</v>
      </c>
      <c r="B41" s="708"/>
    </row>
    <row r="42" spans="1:2" ht="15" x14ac:dyDescent="0.25">
      <c r="A42" s="346" t="str">
        <f>IFERROR(IF('1A NASLOVNA'!$C$25='BAZA PODATKOV'!$A$8,"",'VNOS PODATKOV'!C289),"")</f>
        <v>OBČINA</v>
      </c>
      <c r="B42" s="125" t="str">
        <f>IFERROR(IF('1A NASLOVNA'!$C$25='BAZA PODATKOV'!$A$8,"",'VNOS PODATKOV'!D289),"")</f>
        <v>SKLADNOST S PROSTORSKIMI AKTI</v>
      </c>
    </row>
    <row r="43" spans="1:2" ht="15" x14ac:dyDescent="0.25">
      <c r="A43" s="73"/>
      <c r="B43" s="44"/>
    </row>
    <row r="44" spans="1:2" ht="15" x14ac:dyDescent="0.25">
      <c r="A44" s="707" t="str">
        <f>'VNOS PODATKOV'!C290</f>
        <v>VAROVANA, VARSTVENA IN OGROŽENA OBMOČJA, VODNA IN PRIOBALNA ZEMLJIŠČA</v>
      </c>
      <c r="B44" s="707"/>
    </row>
    <row r="45" spans="1:2" ht="24" customHeight="1" x14ac:dyDescent="0.25">
      <c r="A45" s="346" t="str">
        <f>IFERROR(IF('1A NASLOVNA'!$C$25='BAZA PODATKOV'!$A$8,"",(INDEX('VNOS PODATKOV'!$C$293:$K$310,MATCH(ROW()-ROW(A$44),'VNOS PODATKOV'!$L$293:$L$310,0),1))),"")</f>
        <v/>
      </c>
      <c r="B45" s="125" t="str">
        <f>IFERROR(IF('1A NASLOVNA'!$C$25='BAZA PODATKOV'!$A$8,"",(INDEX('VNOS PODATKOV'!$C$293:$K$310,MATCH(ROW()-ROW(A$44),'VNOS PODATKOV'!$L$293:$L$310,0),2))),"")</f>
        <v/>
      </c>
    </row>
    <row r="46" spans="1:2" ht="24" customHeight="1" x14ac:dyDescent="0.25">
      <c r="A46" s="346" t="str">
        <f>IFERROR(IF('1A NASLOVNA'!$C$25='BAZA PODATKOV'!$A$8,"",(INDEX('VNOS PODATKOV'!$C$293:$K$310,MATCH(ROW()-ROW(A$44),'VNOS PODATKOV'!$L$293:$L$310,0),1))),"")</f>
        <v/>
      </c>
      <c r="B46" s="125" t="str">
        <f>IFERROR(IF('1A NASLOVNA'!$C$25='BAZA PODATKOV'!$A$8,"",(INDEX('VNOS PODATKOV'!$C$293:$K$310,MATCH(ROW()-ROW(A$44),'VNOS PODATKOV'!$L$293:$L$310,0),2))),"")</f>
        <v/>
      </c>
    </row>
    <row r="47" spans="1:2" ht="24" customHeight="1" x14ac:dyDescent="0.25">
      <c r="A47" s="346" t="str">
        <f>IFERROR(IF('1A NASLOVNA'!$C$25='BAZA PODATKOV'!$A$8,"",(INDEX('VNOS PODATKOV'!$C$293:$K$310,MATCH(ROW()-ROW(A$44),'VNOS PODATKOV'!$L$293:$L$310,0),1))),"")</f>
        <v/>
      </c>
      <c r="B47" s="125" t="str">
        <f>IFERROR(IF('1A NASLOVNA'!$C$25='BAZA PODATKOV'!$A$8,"",(INDEX('VNOS PODATKOV'!$C$293:$K$310,MATCH(ROW()-ROW(A$44),'VNOS PODATKOV'!$L$293:$L$310,0),2))),"")</f>
        <v/>
      </c>
    </row>
    <row r="48" spans="1:2" ht="24" customHeight="1" x14ac:dyDescent="0.25">
      <c r="A48" s="346" t="str">
        <f>IFERROR(IF('1A NASLOVNA'!$C$25='BAZA PODATKOV'!$A$8,"",(INDEX('VNOS PODATKOV'!$C$293:$K$310,MATCH(ROW()-ROW(A$44),'VNOS PODATKOV'!$L$293:$L$310,0),1))),"")</f>
        <v/>
      </c>
      <c r="B48" s="125" t="str">
        <f>IFERROR(IF('1A NASLOVNA'!$C$25='BAZA PODATKOV'!$A$8,"",(INDEX('VNOS PODATKOV'!$C$293:$K$310,MATCH(ROW()-ROW(A$44),'VNOS PODATKOV'!$L$293:$L$310,0),2))),"")</f>
        <v/>
      </c>
    </row>
    <row r="49" spans="1:2" ht="24" customHeight="1" x14ac:dyDescent="0.25">
      <c r="A49" s="346" t="str">
        <f>IFERROR(IF('1A NASLOVNA'!$C$25='BAZA PODATKOV'!$A$8,"",(INDEX('VNOS PODATKOV'!$C$293:$K$310,MATCH(ROW()-ROW(A$44),'VNOS PODATKOV'!$L$293:$L$310,0),1))),"")</f>
        <v/>
      </c>
      <c r="B49" s="125" t="str">
        <f>IFERROR(IF('1A NASLOVNA'!$C$25='BAZA PODATKOV'!$A$8,"",(INDEX('VNOS PODATKOV'!$C$293:$K$310,MATCH(ROW()-ROW(A$44),'VNOS PODATKOV'!$L$293:$L$310,0),2))),"")</f>
        <v/>
      </c>
    </row>
    <row r="50" spans="1:2" ht="24" customHeight="1" x14ac:dyDescent="0.25">
      <c r="A50" s="346" t="str">
        <f>IFERROR(IF('1A NASLOVNA'!$C$25='BAZA PODATKOV'!$A$8,"",(INDEX('VNOS PODATKOV'!$C$293:$K$310,MATCH(ROW()-ROW(A$44),'VNOS PODATKOV'!$L$293:$L$310,0),1))),"")</f>
        <v/>
      </c>
      <c r="B50" s="125" t="str">
        <f>IFERROR(IF('1A NASLOVNA'!$C$25='BAZA PODATKOV'!$A$8,"",(INDEX('VNOS PODATKOV'!$C$293:$K$310,MATCH(ROW()-ROW(A$44),'VNOS PODATKOV'!$L$293:$L$310,0),2))),"")</f>
        <v/>
      </c>
    </row>
    <row r="51" spans="1:2" ht="24" customHeight="1" x14ac:dyDescent="0.25">
      <c r="A51" s="346" t="str">
        <f>IFERROR(IF('1A NASLOVNA'!$C$25='BAZA PODATKOV'!$A$8,"",(INDEX('VNOS PODATKOV'!$C$293:$K$310,MATCH(ROW()-ROW(A$44),'VNOS PODATKOV'!$L$293:$L$310,0),1))),"")</f>
        <v/>
      </c>
      <c r="B51" s="125" t="str">
        <f>IFERROR(IF('1A NASLOVNA'!$C$25='BAZA PODATKOV'!$A$8,"",(INDEX('VNOS PODATKOV'!$C$293:$K$310,MATCH(ROW()-ROW(A$44),'VNOS PODATKOV'!$L$293:$L$310,0),2))),"")</f>
        <v/>
      </c>
    </row>
    <row r="52" spans="1:2" ht="24" customHeight="1" x14ac:dyDescent="0.25">
      <c r="A52" s="346" t="str">
        <f>IFERROR(IF('1A NASLOVNA'!$C$25='BAZA PODATKOV'!$A$8,"",(INDEX('VNOS PODATKOV'!$C$293:$K$310,MATCH(ROW()-ROW(A$44),'VNOS PODATKOV'!$L$293:$L$310,0),1))),"")</f>
        <v/>
      </c>
      <c r="B52" s="125" t="str">
        <f>IFERROR(IF('1A NASLOVNA'!$C$25='BAZA PODATKOV'!$A$8,"",(INDEX('VNOS PODATKOV'!$C$293:$K$310,MATCH(ROW()-ROW(A$44),'VNOS PODATKOV'!$L$293:$L$310,0),2))),"")</f>
        <v/>
      </c>
    </row>
    <row r="53" spans="1:2" ht="24" customHeight="1" x14ac:dyDescent="0.25">
      <c r="A53" s="346" t="str">
        <f>IFERROR(IF('1A NASLOVNA'!$C$25='BAZA PODATKOV'!$A$8,"",(INDEX('VNOS PODATKOV'!$C$293:$K$310,MATCH(ROW()-ROW(A$44),'VNOS PODATKOV'!$L$293:$L$310,0),1))),"")</f>
        <v/>
      </c>
      <c r="B53" s="125" t="str">
        <f>IFERROR(IF('1A NASLOVNA'!$C$25='BAZA PODATKOV'!$A$8,"",(INDEX('VNOS PODATKOV'!$C$293:$K$310,MATCH(ROW()-ROW(A$44),'VNOS PODATKOV'!$L$293:$L$310,0),2))),"")</f>
        <v/>
      </c>
    </row>
    <row r="54" spans="1:2" ht="24" customHeight="1" x14ac:dyDescent="0.25">
      <c r="A54" s="346" t="str">
        <f>IFERROR(IF('1A NASLOVNA'!$C$25='BAZA PODATKOV'!$A$8,"",(INDEX('VNOS PODATKOV'!$C$293:$K$310,MATCH(ROW()-ROW(A$44),'VNOS PODATKOV'!$L$293:$L$310,0),1))),"")</f>
        <v/>
      </c>
      <c r="B54" s="125" t="str">
        <f>IFERROR(IF('1A NASLOVNA'!$C$25='BAZA PODATKOV'!$A$8,"",(INDEX('VNOS PODATKOV'!$C$293:$K$310,MATCH(ROW()-ROW(A$44),'VNOS PODATKOV'!$L$293:$L$310,0),2))),"")</f>
        <v/>
      </c>
    </row>
    <row r="55" spans="1:2" ht="24" customHeight="1" x14ac:dyDescent="0.25">
      <c r="A55" s="346" t="str">
        <f>IFERROR(IF('1A NASLOVNA'!$C$25='BAZA PODATKOV'!$A$8,"",(INDEX('VNOS PODATKOV'!$C$293:$K$310,MATCH(ROW()-ROW(A$44),'VNOS PODATKOV'!$L$293:$L$310,0),1))),"")</f>
        <v/>
      </c>
      <c r="B55" s="125" t="str">
        <f>IFERROR(IF('1A NASLOVNA'!$C$25='BAZA PODATKOV'!$A$8,"",(INDEX('VNOS PODATKOV'!$C$293:$K$310,MATCH(ROW()-ROW(A$44),'VNOS PODATKOV'!$L$293:$L$310,0),2))),"")</f>
        <v/>
      </c>
    </row>
    <row r="56" spans="1:2" ht="24" customHeight="1" x14ac:dyDescent="0.25">
      <c r="A56" s="346" t="str">
        <f>IFERROR(IF('1A NASLOVNA'!$C$25='BAZA PODATKOV'!$A$8,"",(INDEX('VNOS PODATKOV'!$C$293:$K$310,MATCH(ROW()-ROW(A$44),'VNOS PODATKOV'!$L$293:$L$310,0),1))),"")</f>
        <v/>
      </c>
      <c r="B56" s="125" t="str">
        <f>IFERROR(IF('1A NASLOVNA'!$C$25='BAZA PODATKOV'!$A$8,"",(INDEX('VNOS PODATKOV'!$C$293:$K$310,MATCH(ROW()-ROW(A$44),'VNOS PODATKOV'!$L$293:$L$310,0),2))),"")</f>
        <v/>
      </c>
    </row>
    <row r="57" spans="1:2" ht="24" customHeight="1" x14ac:dyDescent="0.25">
      <c r="A57" s="346" t="str">
        <f>IFERROR(IF('1A NASLOVNA'!$C$25='BAZA PODATKOV'!$A$8,"",(INDEX('VNOS PODATKOV'!$C$293:$K$310,MATCH(ROW()-ROW(A$44),'VNOS PODATKOV'!$L$293:$L$310,0),1))),"")</f>
        <v/>
      </c>
      <c r="B57" s="125" t="str">
        <f>IFERROR(IF('1A NASLOVNA'!$C$25='BAZA PODATKOV'!$A$8,"",(INDEX('VNOS PODATKOV'!$C$293:$K$310,MATCH(ROW()-ROW(A$44),'VNOS PODATKOV'!$L$293:$L$310,0),2))),"")</f>
        <v/>
      </c>
    </row>
    <row r="58" spans="1:2" ht="24" customHeight="1" x14ac:dyDescent="0.25">
      <c r="A58" s="346" t="str">
        <f>IFERROR(IF('1A NASLOVNA'!$C$25='BAZA PODATKOV'!$A$8,"",(INDEX('VNOS PODATKOV'!$C$293:$K$310,MATCH(ROW()-ROW(A$44),'VNOS PODATKOV'!$L$293:$L$310,0),1))),"")</f>
        <v/>
      </c>
      <c r="B58" s="125" t="str">
        <f>IFERROR(IF('1A NASLOVNA'!$C$25='BAZA PODATKOV'!$A$8,"",(INDEX('VNOS PODATKOV'!$C$293:$K$310,MATCH(ROW()-ROW(A$44),'VNOS PODATKOV'!$L$293:$L$310,0),2))),"")</f>
        <v/>
      </c>
    </row>
    <row r="59" spans="1:2" ht="24" customHeight="1" x14ac:dyDescent="0.25">
      <c r="A59" s="346" t="str">
        <f>IFERROR(IF('1A NASLOVNA'!$C$25='BAZA PODATKOV'!$A$8,"",(INDEX('VNOS PODATKOV'!$C$293:$K$310,MATCH(ROW()-ROW(A$44),'VNOS PODATKOV'!$L$293:$L$310,0),1))),"")</f>
        <v/>
      </c>
      <c r="B59" s="125" t="str">
        <f>IFERROR(IF('1A NASLOVNA'!$C$25='BAZA PODATKOV'!$A$8,"",(INDEX('VNOS PODATKOV'!$C$293:$K$310,MATCH(ROW()-ROW(A$44),'VNOS PODATKOV'!$L$293:$L$310,0),2))),"")</f>
        <v/>
      </c>
    </row>
    <row r="60" spans="1:2" ht="24" customHeight="1" x14ac:dyDescent="0.25">
      <c r="A60" s="346" t="str">
        <f>IFERROR(IF('1A NASLOVNA'!$C$25='BAZA PODATKOV'!$A$8,"",(INDEX('VNOS PODATKOV'!$C$293:$K$310,MATCH(ROW()-ROW(A$44),'VNOS PODATKOV'!$L$293:$L$310,0),1))),"")</f>
        <v/>
      </c>
      <c r="B60" s="125" t="str">
        <f>IFERROR(IF('1A NASLOVNA'!$C$25='BAZA PODATKOV'!$A$8,"",(INDEX('VNOS PODATKOV'!$C$293:$K$310,MATCH(ROW()-ROW(A$44),'VNOS PODATKOV'!$L$293:$L$310,0),2))),"")</f>
        <v/>
      </c>
    </row>
    <row r="61" spans="1:2" ht="24" customHeight="1" x14ac:dyDescent="0.25">
      <c r="A61" s="346" t="str">
        <f>IFERROR(IF('1A NASLOVNA'!$C$25='BAZA PODATKOV'!$A$8,"",(INDEX('VNOS PODATKOV'!$C$293:$K$310,MATCH(ROW()-ROW(A$44),'VNOS PODATKOV'!$L$293:$L$310,0),1))),"")</f>
        <v/>
      </c>
      <c r="B61" s="125" t="str">
        <f>IFERROR(IF('1A NASLOVNA'!$C$25='BAZA PODATKOV'!$A$8,"",(INDEX('VNOS PODATKOV'!$C$293:$K$310,MATCH(ROW()-ROW(A$44),'VNOS PODATKOV'!$L$293:$L$310,0),2))),"")</f>
        <v/>
      </c>
    </row>
    <row r="62" spans="1:2" ht="24" customHeight="1" x14ac:dyDescent="0.25">
      <c r="A62" s="346" t="str">
        <f>IFERROR(IF('1A NASLOVNA'!$C$25='BAZA PODATKOV'!$A$8,"",(INDEX('VNOS PODATKOV'!$C$293:$K$310,MATCH(ROW()-ROW(A$44),'VNOS PODATKOV'!$L$293:$L$310,0),1))),"")</f>
        <v/>
      </c>
      <c r="B62" s="125" t="str">
        <f>IFERROR(IF('1A NASLOVNA'!$C$25='BAZA PODATKOV'!$A$8,"",(INDEX('VNOS PODATKOV'!$C$293:$K$310,MATCH(ROW()-ROW(A$44),'VNOS PODATKOV'!$L$293:$L$310,0),2))),"")</f>
        <v/>
      </c>
    </row>
    <row r="63" spans="1:2" ht="15" x14ac:dyDescent="0.25">
      <c r="A63" s="64" t="str">
        <f>IFERROR(INDEX('VNOS PODATKOV'!$C$293:$K$302,MATCH(ROW()-ROW(A$44),'VNOS PODATKOV'!$L$293:$L$302,0),1),"")</f>
        <v/>
      </c>
      <c r="B63" s="61" t="str">
        <f>IFERROR(INDEX('VNOS PODATKOV'!$C$293:$K$302,MATCH(ROW()-ROW(A$44),'VNOS PODATKOV'!$L$293:$L$302,0),3),"")</f>
        <v/>
      </c>
    </row>
    <row r="64" spans="1:2" ht="15" x14ac:dyDescent="0.25">
      <c r="A64" s="707" t="str">
        <f>'VNOS PODATKOV'!C311</f>
        <v>VAROVALNI PASOVI INFRASTRUKTURE</v>
      </c>
      <c r="B64" s="707"/>
    </row>
    <row r="65" spans="1:2" ht="15" x14ac:dyDescent="0.25">
      <c r="A65" s="225" t="str">
        <f>IFERROR(IF('1A NASLOVNA'!$C$25='BAZA PODATKOV'!$A$8,"",(INDEX('VNOS PODATKOV'!$C$314:$K$326,MATCH(ROW()-ROW(B$64),'VNOS PODATKOV'!$L$314:$L$326,0),1))),"")</f>
        <v/>
      </c>
      <c r="B65" s="125" t="str">
        <f>IFERROR(IF('1A NASLOVNA'!$C$25='BAZA PODATKOV'!$A$8,"",(INDEX('VNOS PODATKOV'!$C$314:$K$326,MATCH(ROW()-ROW(B$64),'VNOS PODATKOV'!$L$314:$L$326,0),2))),"")</f>
        <v/>
      </c>
    </row>
    <row r="66" spans="1:2" ht="15" x14ac:dyDescent="0.25">
      <c r="A66" s="225" t="str">
        <f>IFERROR(IF('1A NASLOVNA'!$C$25='BAZA PODATKOV'!$A$8,"",(INDEX('VNOS PODATKOV'!$C$314:$K$326,MATCH(ROW()-ROW(B$64),'VNOS PODATKOV'!$L$314:$L$326,0),1))),"")</f>
        <v/>
      </c>
      <c r="B66" s="125" t="str">
        <f>IFERROR(IF('1A NASLOVNA'!$C$25='BAZA PODATKOV'!$A$8,"",(INDEX('VNOS PODATKOV'!$C$314:$K$326,MATCH(ROW()-ROW(B$64),'VNOS PODATKOV'!$L$314:$L$326,0),2))),"")</f>
        <v/>
      </c>
    </row>
    <row r="67" spans="1:2" ht="15" x14ac:dyDescent="0.25">
      <c r="A67" s="225" t="str">
        <f>IFERROR(IF('1A NASLOVNA'!$C$25='BAZA PODATKOV'!$A$8,"",(INDEX('VNOS PODATKOV'!$C$314:$K$326,MATCH(ROW()-ROW(B$64),'VNOS PODATKOV'!$L$314:$L$326,0),1))),"")</f>
        <v/>
      </c>
      <c r="B67" s="125" t="str">
        <f>IFERROR(IF('1A NASLOVNA'!$C$25='BAZA PODATKOV'!$A$8,"",(INDEX('VNOS PODATKOV'!$C$314:$K$326,MATCH(ROW()-ROW(B$64),'VNOS PODATKOV'!$L$314:$L$326,0),2))),"")</f>
        <v/>
      </c>
    </row>
    <row r="68" spans="1:2" ht="15" x14ac:dyDescent="0.25">
      <c r="A68" s="225" t="str">
        <f>IFERROR(IF('1A NASLOVNA'!$C$25='BAZA PODATKOV'!$A$8,"",(INDEX('VNOS PODATKOV'!$C$314:$K$326,MATCH(ROW()-ROW(B$64),'VNOS PODATKOV'!$L$314:$L$326,0),1))),"")</f>
        <v/>
      </c>
      <c r="B68" s="125" t="str">
        <f>IFERROR(IF('1A NASLOVNA'!$C$25='BAZA PODATKOV'!$A$8,"",(INDEX('VNOS PODATKOV'!$C$314:$K$326,MATCH(ROW()-ROW(B$64),'VNOS PODATKOV'!$L$314:$L$326,0),2))),"")</f>
        <v/>
      </c>
    </row>
    <row r="69" spans="1:2" ht="15" x14ac:dyDescent="0.25">
      <c r="A69" s="225" t="str">
        <f>IFERROR(IF('1A NASLOVNA'!$C$25='BAZA PODATKOV'!$A$8,"",(INDEX('VNOS PODATKOV'!$C$314:$K$326,MATCH(ROW()-ROW(B$64),'VNOS PODATKOV'!$L$314:$L$326,0),1))),"")</f>
        <v/>
      </c>
      <c r="B69" s="125" t="str">
        <f>IFERROR(IF('1A NASLOVNA'!$C$25='BAZA PODATKOV'!$A$8,"",(INDEX('VNOS PODATKOV'!$C$314:$K$326,MATCH(ROW()-ROW(B$64),'VNOS PODATKOV'!$L$314:$L$326,0),2))),"")</f>
        <v/>
      </c>
    </row>
    <row r="70" spans="1:2" ht="15" x14ac:dyDescent="0.25">
      <c r="A70" s="225" t="str">
        <f>IFERROR(IF('1A NASLOVNA'!$C$25='BAZA PODATKOV'!$A$8,"",(INDEX('VNOS PODATKOV'!$C$314:$K$326,MATCH(ROW()-ROW(B$64),'VNOS PODATKOV'!$L$314:$L$326,0),1))),"")</f>
        <v/>
      </c>
      <c r="B70" s="125" t="str">
        <f>IFERROR(IF('1A NASLOVNA'!$C$25='BAZA PODATKOV'!$A$8,"",(INDEX('VNOS PODATKOV'!$C$314:$K$326,MATCH(ROW()-ROW(B$64),'VNOS PODATKOV'!$L$314:$L$326,0),2))),"")</f>
        <v/>
      </c>
    </row>
    <row r="71" spans="1:2" ht="15" x14ac:dyDescent="0.25">
      <c r="A71" s="225" t="str">
        <f>IFERROR(IF('1A NASLOVNA'!$C$25='BAZA PODATKOV'!$A$8,"",(INDEX('VNOS PODATKOV'!$C$314:$K$326,MATCH(ROW()-ROW(B$64),'VNOS PODATKOV'!$L$314:$L$326,0),1))),"")</f>
        <v/>
      </c>
      <c r="B71" s="125" t="str">
        <f>IFERROR(IF('1A NASLOVNA'!$C$25='BAZA PODATKOV'!$A$8,"",(INDEX('VNOS PODATKOV'!$C$314:$K$326,MATCH(ROW()-ROW(B$64),'VNOS PODATKOV'!$L$314:$L$326,0),2))),"")</f>
        <v/>
      </c>
    </row>
    <row r="72" spans="1:2" ht="15" x14ac:dyDescent="0.25">
      <c r="A72" s="225" t="str">
        <f>IFERROR(IF('1A NASLOVNA'!$C$25='BAZA PODATKOV'!$A$8,"",(INDEX('VNOS PODATKOV'!$C$314:$K$326,MATCH(ROW()-ROW(B$64),'VNOS PODATKOV'!$L$314:$L$326,0),1))),"")</f>
        <v/>
      </c>
      <c r="B72" s="125" t="str">
        <f>IFERROR(IF('1A NASLOVNA'!$C$25='BAZA PODATKOV'!$A$8,"",(INDEX('VNOS PODATKOV'!$C$314:$K$326,MATCH(ROW()-ROW(B$64),'VNOS PODATKOV'!$L$314:$L$326,0),2))),"")</f>
        <v/>
      </c>
    </row>
    <row r="73" spans="1:2" ht="15" x14ac:dyDescent="0.25">
      <c r="A73" s="225" t="str">
        <f>IFERROR(IF('1A NASLOVNA'!$C$25='BAZA PODATKOV'!$A$8,"",(INDEX('VNOS PODATKOV'!$C$314:$K$326,MATCH(ROW()-ROW(B$64),'VNOS PODATKOV'!$L$314:$L$326,0),1))),"")</f>
        <v/>
      </c>
      <c r="B73" s="125" t="str">
        <f>IFERROR(IF('1A NASLOVNA'!$C$25='BAZA PODATKOV'!$A$8,"",(INDEX('VNOS PODATKOV'!$C$314:$K$326,MATCH(ROW()-ROW(B$64),'VNOS PODATKOV'!$L$314:$L$326,0),2))),"")</f>
        <v/>
      </c>
    </row>
    <row r="74" spans="1:2" ht="15" x14ac:dyDescent="0.25">
      <c r="A74" s="225" t="str">
        <f>IFERROR(IF('1A NASLOVNA'!$C$25='BAZA PODATKOV'!$A$8,"",(INDEX('VNOS PODATKOV'!$C$314:$K$326,MATCH(ROW()-ROW(B$64),'VNOS PODATKOV'!$L$314:$L$326,0),1))),"")</f>
        <v/>
      </c>
      <c r="B74" s="125" t="str">
        <f>IFERROR(IF('1A NASLOVNA'!$C$25='BAZA PODATKOV'!$A$8,"",(INDEX('VNOS PODATKOV'!$C$314:$K$326,MATCH(ROW()-ROW(B$64),'VNOS PODATKOV'!$L$314:$L$326,0),2))),"")</f>
        <v/>
      </c>
    </row>
    <row r="75" spans="1:2" ht="15" x14ac:dyDescent="0.25">
      <c r="A75" s="225" t="str">
        <f>IFERROR(IF('1A NASLOVNA'!$C$25='BAZA PODATKOV'!$A$8,"",(INDEX('VNOS PODATKOV'!$C$314:$K$326,MATCH(ROW()-ROW(B$64),'VNOS PODATKOV'!$L$314:$L$326,0),1))),"")</f>
        <v/>
      </c>
      <c r="B75" s="125" t="str">
        <f>IFERROR(IF('1A NASLOVNA'!$C$25='BAZA PODATKOV'!$A$8,"",(INDEX('VNOS PODATKOV'!$C$314:$K$326,MATCH(ROW()-ROW(B$64),'VNOS PODATKOV'!$L$314:$L$326,0),2))),"")</f>
        <v/>
      </c>
    </row>
    <row r="76" spans="1:2" ht="15" x14ac:dyDescent="0.25">
      <c r="A76" s="225" t="str">
        <f>IFERROR(IF('1A NASLOVNA'!$C$25='BAZA PODATKOV'!$A$8,"",(INDEX('VNOS PODATKOV'!$C$314:$K$326,MATCH(ROW()-ROW(B$64),'VNOS PODATKOV'!$L$314:$L$326,0),1))),"")</f>
        <v/>
      </c>
      <c r="B76" s="125" t="str">
        <f>IFERROR(IF('1A NASLOVNA'!$C$25='BAZA PODATKOV'!$A$8,"",(INDEX('VNOS PODATKOV'!$C$314:$K$326,MATCH(ROW()-ROW(B$64),'VNOS PODATKOV'!$L$314:$L$326,0),2))),"")</f>
        <v/>
      </c>
    </row>
    <row r="77" spans="1:2" ht="15" x14ac:dyDescent="0.25">
      <c r="A77" s="225" t="str">
        <f>IFERROR(IF('1A NASLOVNA'!$C$25='BAZA PODATKOV'!$A$8,"",(INDEX('VNOS PODATKOV'!$C$314:$K$326,MATCH(ROW()-ROW(B$64),'VNOS PODATKOV'!$L$314:$L$326,0),1))),"")</f>
        <v/>
      </c>
      <c r="B77" s="125" t="str">
        <f>IFERROR(IF('1A NASLOVNA'!$C$25='BAZA PODATKOV'!$A$8,"",(INDEX('VNOS PODATKOV'!$C$314:$K$326,MATCH(ROW()-ROW(B$64),'VNOS PODATKOV'!$L$314:$L$326,0),2))),"")</f>
        <v/>
      </c>
    </row>
    <row r="78" spans="1:2" ht="15" x14ac:dyDescent="0.25">
      <c r="A78" s="93" t="str">
        <f>IFERROR(INDEX('VNOS PODATKOV'!$C$293:$K$302,MATCH(ROW()-ROW(A$44),'VNOS PODATKOV'!$L$293:$L$302,0),1),"")</f>
        <v/>
      </c>
      <c r="B78" s="500" t="str">
        <f>IFERROR(INDEX('VNOS PODATKOV'!$C$293:$K$302,MATCH(ROW()-ROW(A$44),'VNOS PODATKOV'!$L$293:$L$302,0),3),"")</f>
        <v/>
      </c>
    </row>
    <row r="79" spans="1:2" ht="15" x14ac:dyDescent="0.25">
      <c r="A79" s="707" t="str">
        <f>'VNOS PODATKOV'!C327</f>
        <v>PRIKLJUČEVANJE NA INFRASTRUKTURO</v>
      </c>
      <c r="B79" s="707"/>
    </row>
    <row r="80" spans="1:2" ht="15" x14ac:dyDescent="0.25">
      <c r="A80" s="88" t="str">
        <f>IFERROR(IF('1A NASLOVNA'!$C$25='BAZA PODATKOV'!$A$8,"",(INDEX('VNOS PODATKOV'!$C$330:$K$340,MATCH(ROW()-ROW(B$79),'VNOS PODATKOV'!$L$330:$L$340,0),1))),"")</f>
        <v/>
      </c>
      <c r="B80" s="125" t="str">
        <f>IFERROR(IF('1A NASLOVNA'!$C$25='BAZA PODATKOV'!$A$8,"",(INDEX('VNOS PODATKOV'!$C$330:$K$340,MATCH(ROW()-ROW(B$79),'VNOS PODATKOV'!$L$330:$L$340,0),2))),"")</f>
        <v/>
      </c>
    </row>
    <row r="81" spans="1:2" ht="15" x14ac:dyDescent="0.25">
      <c r="A81" s="88" t="str">
        <f>IFERROR(IF('1A NASLOVNA'!$C$25='BAZA PODATKOV'!$A$8,"",(INDEX('VNOS PODATKOV'!$C$330:$K$340,MATCH(ROW()-ROW(B$79),'VNOS PODATKOV'!$L$330:$L$340,0),1))),"")</f>
        <v/>
      </c>
      <c r="B81" s="125" t="str">
        <f>IFERROR(IF('1A NASLOVNA'!$C$25='BAZA PODATKOV'!$A$8,"",(INDEX('VNOS PODATKOV'!$C$330:$K$340,MATCH(ROW()-ROW(B$79),'VNOS PODATKOV'!$L$330:$L$340,0),2))),"")</f>
        <v/>
      </c>
    </row>
    <row r="82" spans="1:2" ht="15" x14ac:dyDescent="0.25">
      <c r="A82" s="88" t="str">
        <f>IFERROR(IF('1A NASLOVNA'!$C$25='BAZA PODATKOV'!$A$8,"",(INDEX('VNOS PODATKOV'!$C$330:$K$340,MATCH(ROW()-ROW(B$79),'VNOS PODATKOV'!$L$330:$L$340,0),1))),"")</f>
        <v/>
      </c>
      <c r="B82" s="125" t="str">
        <f>IFERROR(IF('1A NASLOVNA'!$C$25='BAZA PODATKOV'!$A$8,"",(INDEX('VNOS PODATKOV'!$C$330:$K$340,MATCH(ROW()-ROW(B$79),'VNOS PODATKOV'!$L$330:$L$340,0),2))),"")</f>
        <v/>
      </c>
    </row>
    <row r="83" spans="1:2" ht="15" x14ac:dyDescent="0.25">
      <c r="A83" s="88" t="str">
        <f>IFERROR(IF('1A NASLOVNA'!$C$25='BAZA PODATKOV'!$A$8,"",(INDEX('VNOS PODATKOV'!$C$330:$K$340,MATCH(ROW()-ROW(B$79),'VNOS PODATKOV'!$L$330:$L$340,0),1))),"")</f>
        <v/>
      </c>
      <c r="B83" s="125" t="str">
        <f>IFERROR(IF('1A NASLOVNA'!$C$25='BAZA PODATKOV'!$A$8,"",(INDEX('VNOS PODATKOV'!$C$330:$K$340,MATCH(ROW()-ROW(B$79),'VNOS PODATKOV'!$L$330:$L$340,0),2))),"")</f>
        <v/>
      </c>
    </row>
    <row r="84" spans="1:2" ht="15" x14ac:dyDescent="0.25">
      <c r="A84" s="88" t="str">
        <f>IFERROR(IF('1A NASLOVNA'!$C$25='BAZA PODATKOV'!$A$8,"",(INDEX('VNOS PODATKOV'!$C$330:$K$340,MATCH(ROW()-ROW(B$79),'VNOS PODATKOV'!$L$330:$L$340,0),1))),"")</f>
        <v/>
      </c>
      <c r="B84" s="125" t="str">
        <f>IFERROR(IF('1A NASLOVNA'!$C$25='BAZA PODATKOV'!$A$8,"",(INDEX('VNOS PODATKOV'!$C$330:$K$340,MATCH(ROW()-ROW(B$79),'VNOS PODATKOV'!$L$330:$L$340,0),2))),"")</f>
        <v/>
      </c>
    </row>
    <row r="85" spans="1:2" ht="15" x14ac:dyDescent="0.25">
      <c r="A85" s="88" t="str">
        <f>IFERROR(IF('1A NASLOVNA'!$C$25='BAZA PODATKOV'!$A$8,"",(INDEX('VNOS PODATKOV'!$C$330:$K$340,MATCH(ROW()-ROW(B$79),'VNOS PODATKOV'!$L$330:$L$340,0),1))),"")</f>
        <v/>
      </c>
      <c r="B85" s="125" t="str">
        <f>IFERROR(IF('1A NASLOVNA'!$C$25='BAZA PODATKOV'!$A$8,"",(INDEX('VNOS PODATKOV'!$C$330:$K$340,MATCH(ROW()-ROW(B$79),'VNOS PODATKOV'!$L$330:$L$340,0),2))),"")</f>
        <v/>
      </c>
    </row>
    <row r="86" spans="1:2" ht="15" x14ac:dyDescent="0.25">
      <c r="A86" s="88" t="str">
        <f>IFERROR(IF('1A NASLOVNA'!$C$25='BAZA PODATKOV'!$A$8,"",(INDEX('VNOS PODATKOV'!$C$330:$K$340,MATCH(ROW()-ROW(B$79),'VNOS PODATKOV'!$L$330:$L$340,0),1))),"")</f>
        <v/>
      </c>
      <c r="B86" s="125" t="str">
        <f>IFERROR(IF('1A NASLOVNA'!$C$25='BAZA PODATKOV'!$A$8,"",(INDEX('VNOS PODATKOV'!$C$330:$K$340,MATCH(ROW()-ROW(B$79),'VNOS PODATKOV'!$L$330:$L$340,0),2))),"")</f>
        <v/>
      </c>
    </row>
    <row r="87" spans="1:2" ht="15" x14ac:dyDescent="0.25">
      <c r="A87" s="88" t="str">
        <f>IFERROR(IF('1A NASLOVNA'!$C$25='BAZA PODATKOV'!$A$8,"",(INDEX('VNOS PODATKOV'!$C$330:$K$340,MATCH(ROW()-ROW(B$79),'VNOS PODATKOV'!$L$330:$L$340,0),1))),"")</f>
        <v/>
      </c>
      <c r="B87" s="125" t="str">
        <f>IFERROR(IF('1A NASLOVNA'!$C$25='BAZA PODATKOV'!$A$8,"",(INDEX('VNOS PODATKOV'!$C$330:$K$340,MATCH(ROW()-ROW(B$79),'VNOS PODATKOV'!$L$330:$L$340,0),2))),"")</f>
        <v/>
      </c>
    </row>
    <row r="88" spans="1:2" ht="15" x14ac:dyDescent="0.25">
      <c r="A88" s="88" t="str">
        <f>IFERROR(IF('1A NASLOVNA'!$C$25='BAZA PODATKOV'!$A$8,"",(INDEX('VNOS PODATKOV'!$C$330:$K$340,MATCH(ROW()-ROW(B$79),'VNOS PODATKOV'!$L$330:$L$340,0),1))),"")</f>
        <v/>
      </c>
      <c r="B88" s="125" t="str">
        <f>IFERROR(IF('1A NASLOVNA'!$C$25='BAZA PODATKOV'!$A$8,"",(INDEX('VNOS PODATKOV'!$C$330:$K$340,MATCH(ROW()-ROW(B$79),'VNOS PODATKOV'!$L$330:$L$340,0),2))),"")</f>
        <v/>
      </c>
    </row>
    <row r="89" spans="1:2" ht="15" x14ac:dyDescent="0.25">
      <c r="A89" s="88" t="str">
        <f>IFERROR(IF('1A NASLOVNA'!$C$25='BAZA PODATKOV'!$A$8,"",(INDEX('VNOS PODATKOV'!$C$330:$K$340,MATCH(ROW()-ROW(B$79),'VNOS PODATKOV'!$L$330:$L$340,0),1))),"")</f>
        <v/>
      </c>
      <c r="B89" s="125" t="str">
        <f>IFERROR(IF('1A NASLOVNA'!$C$25='BAZA PODATKOV'!$A$8,"",(INDEX('VNOS PODATKOV'!$C$330:$K$340,MATCH(ROW()-ROW(B$79),'VNOS PODATKOV'!$L$330:$L$340,0),2))),"")</f>
        <v/>
      </c>
    </row>
    <row r="90" spans="1:2" ht="15" x14ac:dyDescent="0.25">
      <c r="A90" s="88" t="str">
        <f>IFERROR(IF('1A NASLOVNA'!$C$25='BAZA PODATKOV'!$A$8,"",(INDEX('VNOS PODATKOV'!$C$330:$K$340,MATCH(ROW()-ROW(B$79),'VNOS PODATKOV'!$L$330:$L$340,0),1))),"")</f>
        <v/>
      </c>
      <c r="B90" s="125" t="str">
        <f>IFERROR(IF('1A NASLOVNA'!$C$25='BAZA PODATKOV'!$A$8,"",(INDEX('VNOS PODATKOV'!$C$330:$K$340,MATCH(ROW()-ROW(B$79),'VNOS PODATKOV'!$L$330:$L$340,0),2))),"")</f>
        <v/>
      </c>
    </row>
    <row r="91" spans="1:2" ht="15" x14ac:dyDescent="0.25">
      <c r="A91" s="707" t="str">
        <f>'VNOS PODATKOV'!C341</f>
        <v>DRUGA MNENJA</v>
      </c>
      <c r="B91" s="707"/>
    </row>
    <row r="92" spans="1:2" ht="15" x14ac:dyDescent="0.25">
      <c r="A92" s="88" t="str">
        <f>IFERROR(IF('1A NASLOVNA'!$C$25='BAZA PODATKOV'!$A$8,"",(INDEX('VNOS PODATKOV'!$C$344:$K$351,MATCH(ROW()-ROW(A$91),'VNOS PODATKOV'!$L$344:$L$351,0),1))),"")</f>
        <v>DRUGO (NAVEDI)</v>
      </c>
      <c r="B92" s="125" t="str">
        <f>IFERROR(IF('1A NASLOVNA'!$C$25='BAZA PODATKOV'!$A$8,"",(INDEX('VNOS PODATKOV'!$C$344:$K$351,MATCH(ROW()-ROW(A$91),'VNOS PODATKOV'!$L$344:$L$351,0),2))),"")</f>
        <v>MNENJE</v>
      </c>
    </row>
    <row r="93" spans="1:2" ht="15" x14ac:dyDescent="0.25">
      <c r="A93" s="88" t="str">
        <f>IFERROR(IF('1A NASLOVNA'!$C$25='BAZA PODATKOV'!$A$8,"",(INDEX('VNOS PODATKOV'!$C$344:$K$351,MATCH(ROW()-ROW(A$91),'VNOS PODATKOV'!$L$344:$L$351,0),1))),"")</f>
        <v/>
      </c>
      <c r="B93" s="125" t="str">
        <f>IFERROR(IF('1A NASLOVNA'!$C$25='BAZA PODATKOV'!$A$8,"",(INDEX('VNOS PODATKOV'!$C$344:$K$351,MATCH(ROW()-ROW(A$91),'VNOS PODATKOV'!$L$344:$L$351,0),2))),"")</f>
        <v/>
      </c>
    </row>
    <row r="94" spans="1:2" ht="15" x14ac:dyDescent="0.25">
      <c r="A94" s="88" t="str">
        <f>IFERROR(IF('1A NASLOVNA'!$C$25='BAZA PODATKOV'!$A$8,"",(INDEX('VNOS PODATKOV'!$C$344:$K$351,MATCH(ROW()-ROW(A$91),'VNOS PODATKOV'!$L$344:$L$351,0),1))),"")</f>
        <v/>
      </c>
      <c r="B94" s="125" t="str">
        <f>IFERROR(IF('1A NASLOVNA'!$C$25='BAZA PODATKOV'!$A$8,"",(INDEX('VNOS PODATKOV'!$C$344:$K$351,MATCH(ROW()-ROW(A$91),'VNOS PODATKOV'!$L$344:$L$351,0),2))),"")</f>
        <v/>
      </c>
    </row>
    <row r="95" spans="1:2" ht="15" x14ac:dyDescent="0.25">
      <c r="A95" s="88" t="str">
        <f>IFERROR(IF('1A NASLOVNA'!$C$25='BAZA PODATKOV'!$A$8,"",(INDEX('VNOS PODATKOV'!$C$344:$K$351,MATCH(ROW()-ROW(A$91),'VNOS PODATKOV'!$L$344:$L$351,0),1))),"")</f>
        <v/>
      </c>
      <c r="B95" s="125" t="str">
        <f>IFERROR(IF('1A NASLOVNA'!$C$25='BAZA PODATKOV'!$A$8,"",(INDEX('VNOS PODATKOV'!$C$344:$K$351,MATCH(ROW()-ROW(A$91),'VNOS PODATKOV'!$L$344:$L$351,0),2))),"")</f>
        <v/>
      </c>
    </row>
    <row r="96" spans="1:2" ht="15" x14ac:dyDescent="0.25">
      <c r="A96" s="88" t="str">
        <f>IFERROR(IF('1A NASLOVNA'!$C$25='BAZA PODATKOV'!$A$8,"",(INDEX('VNOS PODATKOV'!$C$344:$K$351,MATCH(ROW()-ROW(A$91),'VNOS PODATKOV'!$L$344:$L$351,0),1))),"")</f>
        <v/>
      </c>
      <c r="B96" s="125" t="str">
        <f>IFERROR(IF('1A NASLOVNA'!$C$25='BAZA PODATKOV'!$A$8,"",(INDEX('VNOS PODATKOV'!$C$344:$K$351,MATCH(ROW()-ROW(A$91),'VNOS PODATKOV'!$L$344:$L$351,0),2))),"")</f>
        <v/>
      </c>
    </row>
    <row r="97" spans="1:2" ht="15" x14ac:dyDescent="0.25">
      <c r="A97" s="88" t="str">
        <f>IFERROR(IF('1A NASLOVNA'!$C$25='BAZA PODATKOV'!$A$8,"",(INDEX('VNOS PODATKOV'!$C$344:$K$351,MATCH(ROW()-ROW(A$91),'VNOS PODATKOV'!$L$344:$L$351,0),1))),"")</f>
        <v/>
      </c>
      <c r="B97" s="125" t="str">
        <f>IFERROR(IF('1A NASLOVNA'!$C$25='BAZA PODATKOV'!$A$8,"",(INDEX('VNOS PODATKOV'!$C$344:$K$351,MATCH(ROW()-ROW(A$91),'VNOS PODATKOV'!$L$344:$L$351,0),2))),"")</f>
        <v/>
      </c>
    </row>
    <row r="98" spans="1:2" ht="15" x14ac:dyDescent="0.25">
      <c r="A98" s="88" t="str">
        <f>IFERROR(IF('1A NASLOVNA'!$C$25='BAZA PODATKOV'!$A$8,"",(INDEX('VNOS PODATKOV'!$C$344:$K$351,MATCH(ROW()-ROW(A$91),'VNOS PODATKOV'!$L$344:$L$351,0),1))),"")</f>
        <v/>
      </c>
      <c r="B98" s="125" t="str">
        <f>IFERROR(IF('1A NASLOVNA'!$C$25='BAZA PODATKOV'!$A$8,"",(INDEX('VNOS PODATKOV'!$C$344:$K$351,MATCH(ROW()-ROW(A$91),'VNOS PODATKOV'!$L$344:$L$351,0),2))),"")</f>
        <v/>
      </c>
    </row>
    <row r="99" spans="1:2" ht="15" x14ac:dyDescent="0.25">
      <c r="A99" s="88" t="str">
        <f>IFERROR(IF('1A NASLOVNA'!$C$25='BAZA PODATKOV'!$A$8,"",(INDEX('VNOS PODATKOV'!$C$344:$K$351,MATCH(ROW()-ROW(A$91),'VNOS PODATKOV'!$L$344:$L$351,0),1))),"")</f>
        <v/>
      </c>
      <c r="B99" s="125" t="str">
        <f>IFERROR(IF('1A NASLOVNA'!$C$25='BAZA PODATKOV'!$A$8,"",(INDEX('VNOS PODATKOV'!$C$344:$K$351,MATCH(ROW()-ROW(A$91),'VNOS PODATKOV'!$L$344:$L$351,0),2))),"")</f>
        <v/>
      </c>
    </row>
    <row r="100" spans="1:2" ht="15" x14ac:dyDescent="0.25">
      <c r="A100" s="51"/>
      <c r="B100"/>
    </row>
    <row r="101" spans="1:2" x14ac:dyDescent="0.25">
      <c r="B101"/>
    </row>
  </sheetData>
  <sheetProtection sheet="1" objects="1" scenarios="1"/>
  <mergeCells count="7">
    <mergeCell ref="A79:B79"/>
    <mergeCell ref="A91:B91"/>
    <mergeCell ref="A41:B41"/>
    <mergeCell ref="A44:B44"/>
    <mergeCell ref="A4:B4"/>
    <mergeCell ref="A40:B40"/>
    <mergeCell ref="A64:B64"/>
  </mergeCell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rowBreaks count="1" manualBreakCount="1">
    <brk id="38" max="16383" man="1"/>
  </rowBreaks>
  <drawing r:id="rId2"/>
  <legacyDrawing r:id="rId3"/>
  <controls>
    <mc:AlternateContent xmlns:mc="http://schemas.openxmlformats.org/markup-compatibility/2006">
      <mc:Choice Requires="x14">
        <control shapeId="70727" r:id="rId4" name="CommandButton3">
          <controlPr defaultSize="0" print="0" autoLine="0" r:id="rId5">
            <anchor>
              <from>
                <xdr:col>1</xdr:col>
                <xdr:colOff>1143000</xdr:colOff>
                <xdr:row>1</xdr:row>
                <xdr:rowOff>314325</xdr:rowOff>
              </from>
              <to>
                <xdr:col>1</xdr:col>
                <xdr:colOff>2943225</xdr:colOff>
                <xdr:row>1</xdr:row>
                <xdr:rowOff>533400</xdr:rowOff>
              </to>
            </anchor>
          </controlPr>
        </control>
      </mc:Choice>
      <mc:Fallback>
        <control shapeId="70727" r:id="rId4" name="CommandButton3"/>
      </mc:Fallback>
    </mc:AlternateContent>
    <mc:AlternateContent xmlns:mc="http://schemas.openxmlformats.org/markup-compatibility/2006">
      <mc:Choice Requires="x14">
        <control shapeId="70726" r:id="rId6" name="CommandButton2">
          <controlPr defaultSize="0" print="0" autoLine="0" r:id="rId7">
            <anchor>
              <from>
                <xdr:col>1</xdr:col>
                <xdr:colOff>1143000</xdr:colOff>
                <xdr:row>1</xdr:row>
                <xdr:rowOff>47625</xdr:rowOff>
              </from>
              <to>
                <xdr:col>1</xdr:col>
                <xdr:colOff>2943225</xdr:colOff>
                <xdr:row>1</xdr:row>
                <xdr:rowOff>266700</xdr:rowOff>
              </to>
            </anchor>
          </controlPr>
        </control>
      </mc:Choice>
      <mc:Fallback>
        <control shapeId="70726" r:id="rId6" name="CommandButton2"/>
      </mc:Fallback>
    </mc:AlternateContent>
    <mc:AlternateContent xmlns:mc="http://schemas.openxmlformats.org/markup-compatibility/2006">
      <mc:Choice Requires="x14">
        <control shapeId="70725" r:id="rId8" name="CommandButton1">
          <controlPr defaultSize="0" print="0" autoLine="0" r:id="rId9">
            <anchor>
              <from>
                <xdr:col>1</xdr:col>
                <xdr:colOff>1143000</xdr:colOff>
                <xdr:row>0</xdr:row>
                <xdr:rowOff>76200</xdr:rowOff>
              </from>
              <to>
                <xdr:col>1</xdr:col>
                <xdr:colOff>2943225</xdr:colOff>
                <xdr:row>1</xdr:row>
                <xdr:rowOff>0</xdr:rowOff>
              </to>
            </anchor>
          </controlPr>
        </control>
      </mc:Choice>
      <mc:Fallback>
        <control shapeId="70725" r:id="rId8" name="CommandButton1"/>
      </mc:Fallback>
    </mc:AlternateContent>
    <mc:AlternateContent xmlns:mc="http://schemas.openxmlformats.org/markup-compatibility/2006">
      <mc:Choice Requires="x14">
        <control shapeId="70667" r:id="rId10" name="Group Box 11">
          <controlPr defaultSize="0" print="0" autoFill="0" autoPict="0">
            <anchor moveWithCells="1">
              <from>
                <xdr:col>0</xdr:col>
                <xdr:colOff>333375</xdr:colOff>
                <xdr:row>100</xdr:row>
                <xdr:rowOff>0</xdr:rowOff>
              </from>
              <to>
                <xdr:col>0</xdr:col>
                <xdr:colOff>971550</xdr:colOff>
                <xdr:row>105</xdr:row>
                <xdr:rowOff>123825</xdr:rowOff>
              </to>
            </anchor>
          </controlPr>
        </control>
      </mc:Choice>
    </mc:AlternateContent>
    <mc:AlternateContent xmlns:mc="http://schemas.openxmlformats.org/markup-compatibility/2006">
      <mc:Choice Requires="x14">
        <control shapeId="70668" r:id="rId11" name="Group Box 12">
          <controlPr defaultSize="0" print="0" autoFill="0" autoPict="0">
            <anchor moveWithCells="1">
              <from>
                <xdr:col>1</xdr:col>
                <xdr:colOff>0</xdr:colOff>
                <xdr:row>100</xdr:row>
                <xdr:rowOff>0</xdr:rowOff>
              </from>
              <to>
                <xdr:col>1</xdr:col>
                <xdr:colOff>866775</xdr:colOff>
                <xdr:row>114</xdr:row>
                <xdr:rowOff>95250</xdr:rowOff>
              </to>
            </anchor>
          </controlPr>
        </control>
      </mc:Choice>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tabColor theme="0" tint="-0.34998626667073579"/>
  </sheetPr>
  <dimension ref="A1:D170"/>
  <sheetViews>
    <sheetView showGridLines="0" view="pageLayout" zoomScaleNormal="100" workbookViewId="0">
      <selection activeCell="B166" sqref="B166"/>
    </sheetView>
  </sheetViews>
  <sheetFormatPr defaultColWidth="8" defaultRowHeight="16.5" x14ac:dyDescent="0.25"/>
  <cols>
    <col min="1" max="4" width="21.28515625" style="4" customWidth="1"/>
    <col min="5" max="5" width="2.5703125" customWidth="1"/>
  </cols>
  <sheetData>
    <row r="1" spans="1:4" ht="23.25" x14ac:dyDescent="0.25">
      <c r="A1" s="68" t="s">
        <v>975</v>
      </c>
      <c r="B1" s="31"/>
      <c r="C1" s="31"/>
      <c r="D1" s="31"/>
    </row>
    <row r="2" spans="1:4" ht="84.95" customHeight="1" x14ac:dyDescent="0.25">
      <c r="A2" s="699" t="s">
        <v>1223</v>
      </c>
      <c r="B2" s="699"/>
      <c r="C2" s="17"/>
      <c r="D2" s="17"/>
    </row>
    <row r="3" spans="1:4" x14ac:dyDescent="0.25">
      <c r="A3" s="588"/>
    </row>
    <row r="4" spans="1:4" ht="28.9" customHeight="1" x14ac:dyDescent="0.25">
      <c r="A4" s="710" t="s">
        <v>1261</v>
      </c>
      <c r="B4" s="710"/>
      <c r="C4" s="710"/>
      <c r="D4" s="710"/>
    </row>
    <row r="5" spans="1:4" ht="15" x14ac:dyDescent="0.25">
      <c r="A5" s="144"/>
      <c r="B5" s="144"/>
      <c r="C5" s="144"/>
      <c r="D5" s="144"/>
    </row>
    <row r="6" spans="1:4" x14ac:dyDescent="0.25">
      <c r="A6" s="587" t="s">
        <v>1260</v>
      </c>
      <c r="B6" s="587"/>
      <c r="C6" s="587"/>
      <c r="D6" s="587"/>
    </row>
    <row r="7" spans="1:4" ht="15" x14ac:dyDescent="0.25">
      <c r="A7" s="42" t="s">
        <v>1034</v>
      </c>
      <c r="B7" s="6"/>
      <c r="C7" s="6"/>
      <c r="D7" s="6"/>
    </row>
    <row r="8" spans="1:4" ht="15" x14ac:dyDescent="0.25">
      <c r="A8" s="462" t="s">
        <v>1317</v>
      </c>
      <c r="B8" s="71"/>
      <c r="C8" s="71"/>
      <c r="D8" s="71"/>
    </row>
    <row r="9" spans="1:4" ht="15" x14ac:dyDescent="0.25">
      <c r="A9" s="27" t="s">
        <v>62</v>
      </c>
      <c r="B9" s="27"/>
      <c r="C9" s="127"/>
      <c r="D9" s="127"/>
    </row>
    <row r="10" spans="1:4" ht="45" customHeight="1" x14ac:dyDescent="0.25">
      <c r="A10" s="63" t="s">
        <v>21</v>
      </c>
      <c r="B10" s="63"/>
      <c r="C10" s="137"/>
      <c r="D10" s="137"/>
    </row>
    <row r="11" spans="1:4" ht="15" x14ac:dyDescent="0.25">
      <c r="A11" s="227" t="s">
        <v>1019</v>
      </c>
      <c r="B11" s="43"/>
      <c r="C11" s="96"/>
      <c r="D11" s="96"/>
    </row>
    <row r="12" spans="1:4" ht="15" customHeight="1" x14ac:dyDescent="0.25">
      <c r="A12" s="63" t="s">
        <v>535</v>
      </c>
      <c r="B12"/>
      <c r="C12" s="716"/>
      <c r="D12" s="716"/>
    </row>
    <row r="13" spans="1:4" ht="15" x14ac:dyDescent="0.25">
      <c r="A13" s="712" t="s">
        <v>886</v>
      </c>
      <c r="B13" s="712"/>
      <c r="C13" s="712"/>
      <c r="D13" s="712"/>
    </row>
    <row r="14" spans="1:4" ht="30.75" customHeight="1" x14ac:dyDescent="0.25">
      <c r="A14" s="713" t="s">
        <v>1021</v>
      </c>
      <c r="B14" s="713"/>
      <c r="C14" s="713"/>
      <c r="D14" s="713"/>
    </row>
    <row r="15" spans="1:4" ht="15" x14ac:dyDescent="0.25">
      <c r="A15" s="515" t="s">
        <v>1262</v>
      </c>
      <c r="B15" s="591" t="s">
        <v>535</v>
      </c>
      <c r="C15" s="591"/>
      <c r="D15" s="592" t="s">
        <v>1263</v>
      </c>
    </row>
    <row r="16" spans="1:4" ht="15" x14ac:dyDescent="0.25">
      <c r="A16" s="514" t="s">
        <v>1264</v>
      </c>
      <c r="B16" s="714"/>
      <c r="C16" s="714"/>
      <c r="D16" s="593"/>
    </row>
    <row r="17" spans="1:4" ht="15" x14ac:dyDescent="0.25">
      <c r="A17" s="514" t="s">
        <v>1265</v>
      </c>
      <c r="B17" s="714"/>
      <c r="C17" s="714"/>
      <c r="D17" s="593"/>
    </row>
    <row r="18" spans="1:4" ht="15" x14ac:dyDescent="0.25">
      <c r="A18" s="514" t="s">
        <v>1266</v>
      </c>
      <c r="B18" s="714"/>
      <c r="C18" s="714"/>
      <c r="D18" s="593"/>
    </row>
    <row r="19" spans="1:4" ht="15" x14ac:dyDescent="0.25">
      <c r="A19" s="514" t="s">
        <v>1267</v>
      </c>
      <c r="B19" s="714"/>
      <c r="C19" s="714"/>
      <c r="D19" s="593"/>
    </row>
    <row r="20" spans="1:4" ht="15" x14ac:dyDescent="0.25">
      <c r="A20" s="514" t="s">
        <v>1268</v>
      </c>
      <c r="B20" s="714"/>
      <c r="C20" s="714"/>
      <c r="D20" s="593"/>
    </row>
    <row r="21" spans="1:4" ht="15" x14ac:dyDescent="0.25">
      <c r="A21" s="205" t="s">
        <v>1010</v>
      </c>
      <c r="B21" s="227"/>
      <c r="C21" s="205"/>
      <c r="D21" s="205"/>
    </row>
    <row r="22" spans="1:4" ht="15" x14ac:dyDescent="0.25">
      <c r="A22" s="234" t="s">
        <v>739</v>
      </c>
      <c r="B22" s="27"/>
      <c r="C22" s="137"/>
      <c r="D22" s="137"/>
    </row>
    <row r="23" spans="1:4" ht="15" customHeight="1" x14ac:dyDescent="0.25">
      <c r="A23" s="23" t="s">
        <v>14</v>
      </c>
      <c r="B23" s="27"/>
      <c r="C23" s="214"/>
      <c r="D23" s="137"/>
    </row>
    <row r="24" spans="1:4" ht="15" x14ac:dyDescent="0.25">
      <c r="A24" s="23" t="s">
        <v>22</v>
      </c>
      <c r="B24" s="27"/>
      <c r="C24" s="214"/>
      <c r="D24" s="214"/>
    </row>
    <row r="25" spans="1:4" ht="15" x14ac:dyDescent="0.25">
      <c r="A25" s="23" t="s">
        <v>887</v>
      </c>
      <c r="B25" s="27"/>
      <c r="C25" s="214"/>
      <c r="D25" s="214"/>
    </row>
    <row r="26" spans="1:4" ht="15" x14ac:dyDescent="0.25">
      <c r="A26" s="23" t="s">
        <v>1331</v>
      </c>
      <c r="B26" s="27"/>
      <c r="C26" s="214"/>
      <c r="D26" s="214"/>
    </row>
    <row r="27" spans="1:4" ht="15" x14ac:dyDescent="0.25">
      <c r="A27" s="695" t="s">
        <v>521</v>
      </c>
      <c r="B27" s="695"/>
      <c r="C27" s="695"/>
      <c r="D27" s="71"/>
    </row>
    <row r="28" spans="1:4" ht="15" x14ac:dyDescent="0.25">
      <c r="A28" s="707" t="s">
        <v>1035</v>
      </c>
      <c r="B28" s="707"/>
      <c r="C28" s="707"/>
      <c r="D28" s="463"/>
    </row>
    <row r="29" spans="1:4" ht="28.5" customHeight="1" x14ac:dyDescent="0.25">
      <c r="A29" s="715" t="s">
        <v>1270</v>
      </c>
      <c r="B29" s="715"/>
      <c r="C29" s="127"/>
      <c r="D29" s="209"/>
    </row>
    <row r="30" spans="1:4" ht="15" x14ac:dyDescent="0.25">
      <c r="A30" s="715" t="s">
        <v>1243</v>
      </c>
      <c r="B30" s="715"/>
      <c r="C30" s="502"/>
      <c r="D30" s="209"/>
    </row>
    <row r="31" spans="1:4" ht="15" x14ac:dyDescent="0.25">
      <c r="A31" s="717" t="s">
        <v>522</v>
      </c>
      <c r="B31" s="717"/>
      <c r="C31" s="502"/>
      <c r="D31" s="209"/>
    </row>
    <row r="32" spans="1:4" ht="15" x14ac:dyDescent="0.25">
      <c r="A32" s="715" t="s">
        <v>523</v>
      </c>
      <c r="B32" s="715"/>
      <c r="C32" s="502"/>
      <c r="D32" s="209"/>
    </row>
    <row r="33" spans="1:4" ht="27" customHeight="1" x14ac:dyDescent="0.25">
      <c r="A33" s="718" t="s">
        <v>1269</v>
      </c>
      <c r="B33" s="718"/>
      <c r="C33" s="589">
        <f>C30-C32</f>
        <v>0</v>
      </c>
      <c r="D33" s="202"/>
    </row>
    <row r="34" spans="1:4" ht="15" x14ac:dyDescent="0.25">
      <c r="A34" s="707" t="s">
        <v>831</v>
      </c>
      <c r="B34" s="707"/>
      <c r="C34" s="707"/>
      <c r="D34" s="463"/>
    </row>
    <row r="35" spans="1:4" ht="15" x14ac:dyDescent="0.25">
      <c r="A35" s="227" t="s">
        <v>1032</v>
      </c>
      <c r="B35" s="43"/>
      <c r="C35" s="96"/>
      <c r="D35" s="96"/>
    </row>
    <row r="36" spans="1:4" ht="15" x14ac:dyDescent="0.25">
      <c r="A36" s="715" t="s">
        <v>889</v>
      </c>
      <c r="B36" s="715"/>
      <c r="C36" s="503"/>
      <c r="D36" s="127"/>
    </row>
    <row r="37" spans="1:4" ht="15" x14ac:dyDescent="0.25">
      <c r="A37" s="715" t="s">
        <v>1022</v>
      </c>
      <c r="B37" s="715"/>
      <c r="C37" s="503"/>
      <c r="D37" s="127"/>
    </row>
    <row r="38" spans="1:4" ht="15" x14ac:dyDescent="0.25">
      <c r="A38" s="717" t="s">
        <v>899</v>
      </c>
      <c r="B38" s="717"/>
      <c r="C38" s="503"/>
      <c r="D38" s="127"/>
    </row>
    <row r="39" spans="1:4" ht="15" x14ac:dyDescent="0.25">
      <c r="A39" s="720" t="s">
        <v>1023</v>
      </c>
      <c r="B39" s="720"/>
      <c r="C39" s="504"/>
      <c r="D39" s="127"/>
    </row>
    <row r="40" spans="1:4" ht="15" x14ac:dyDescent="0.25">
      <c r="A40" s="71" t="s">
        <v>478</v>
      </c>
      <c r="B40" s="71"/>
      <c r="C40" s="71"/>
      <c r="D40" s="71"/>
    </row>
    <row r="41" spans="1:4" ht="15" x14ac:dyDescent="0.25">
      <c r="A41" s="227" t="s">
        <v>1032</v>
      </c>
      <c r="B41" s="43"/>
      <c r="C41" s="96"/>
      <c r="D41" s="96"/>
    </row>
    <row r="42" spans="1:4" ht="15" x14ac:dyDescent="0.25">
      <c r="A42" s="88" t="s">
        <v>1024</v>
      </c>
      <c r="B42" s="43"/>
      <c r="C42" s="127"/>
      <c r="D42" s="209"/>
    </row>
    <row r="43" spans="1:4" ht="15" x14ac:dyDescent="0.25">
      <c r="A43" s="23" t="s">
        <v>1025</v>
      </c>
      <c r="B43" s="43"/>
      <c r="C43" s="127"/>
      <c r="D43" s="209"/>
    </row>
    <row r="44" spans="1:4" ht="15" x14ac:dyDescent="0.25">
      <c r="A44" s="235" t="s">
        <v>1026</v>
      </c>
      <c r="B44" s="43"/>
      <c r="C44" s="127"/>
      <c r="D44" s="209"/>
    </row>
    <row r="45" spans="1:4" ht="15" x14ac:dyDescent="0.25">
      <c r="A45" s="235" t="s">
        <v>1027</v>
      </c>
      <c r="B45" s="43"/>
      <c r="C45" s="127"/>
      <c r="D45" s="209"/>
    </row>
    <row r="46" spans="1:4" ht="15" x14ac:dyDescent="0.25">
      <c r="A46" s="235" t="s">
        <v>1028</v>
      </c>
      <c r="B46" s="43"/>
      <c r="C46" s="127"/>
      <c r="D46" s="209"/>
    </row>
    <row r="47" spans="1:4" ht="15" x14ac:dyDescent="0.25">
      <c r="A47" s="235" t="s">
        <v>1029</v>
      </c>
      <c r="B47" s="43"/>
      <c r="C47" s="505"/>
      <c r="D47" s="209"/>
    </row>
    <row r="48" spans="1:4" ht="15" x14ac:dyDescent="0.25">
      <c r="A48" s="235" t="s">
        <v>1030</v>
      </c>
      <c r="B48" s="43"/>
      <c r="C48" s="127"/>
      <c r="D48" s="209"/>
    </row>
    <row r="49" spans="1:4" ht="15" x14ac:dyDescent="0.25">
      <c r="A49" s="23" t="s">
        <v>1304</v>
      </c>
      <c r="B49" s="43"/>
      <c r="C49" s="127"/>
      <c r="D49" s="209"/>
    </row>
    <row r="50" spans="1:4" ht="15" x14ac:dyDescent="0.25">
      <c r="A50" s="235" t="s">
        <v>1031</v>
      </c>
      <c r="B50" s="43"/>
      <c r="C50" s="127"/>
      <c r="D50" s="209"/>
    </row>
    <row r="51" spans="1:4" ht="15" x14ac:dyDescent="0.25">
      <c r="A51" s="71" t="s">
        <v>557</v>
      </c>
      <c r="B51" s="71"/>
      <c r="C51" s="71"/>
      <c r="D51" s="71"/>
    </row>
    <row r="52" spans="1:4" ht="15" x14ac:dyDescent="0.25">
      <c r="A52" s="227" t="s">
        <v>1033</v>
      </c>
      <c r="B52" s="43"/>
      <c r="C52" s="96"/>
      <c r="D52" s="96"/>
    </row>
    <row r="53" spans="1:4" ht="30.75" customHeight="1" x14ac:dyDescent="0.25">
      <c r="A53" s="721" t="s">
        <v>547</v>
      </c>
      <c r="B53" s="721"/>
      <c r="C53" s="590"/>
      <c r="D53" s="127"/>
    </row>
    <row r="54" spans="1:4" ht="15" x14ac:dyDescent="0.25">
      <c r="A54" s="63" t="s">
        <v>542</v>
      </c>
      <c r="B54" s="63"/>
      <c r="C54" s="590"/>
      <c r="D54" s="127"/>
    </row>
    <row r="55" spans="1:4" ht="15" x14ac:dyDescent="0.25">
      <c r="A55" s="63" t="s">
        <v>543</v>
      </c>
      <c r="B55" s="63"/>
      <c r="C55" s="590"/>
      <c r="D55" s="127"/>
    </row>
    <row r="56" spans="1:4" ht="15" x14ac:dyDescent="0.25">
      <c r="A56" s="63" t="s">
        <v>544</v>
      </c>
      <c r="B56" s="63"/>
      <c r="C56" s="590"/>
      <c r="D56" s="127"/>
    </row>
    <row r="57" spans="1:4" ht="15" x14ac:dyDescent="0.25">
      <c r="A57" s="63" t="s">
        <v>545</v>
      </c>
      <c r="B57" s="63"/>
      <c r="C57" s="590"/>
      <c r="D57" s="127"/>
    </row>
    <row r="58" spans="1:4" ht="15" x14ac:dyDescent="0.25">
      <c r="A58" s="63" t="s">
        <v>546</v>
      </c>
      <c r="B58" s="63"/>
      <c r="C58" s="590"/>
      <c r="D58" s="127"/>
    </row>
    <row r="59" spans="1:4" ht="15" x14ac:dyDescent="0.25">
      <c r="A59" s="27" t="s">
        <v>1324</v>
      </c>
      <c r="B59" s="27"/>
      <c r="C59" s="109"/>
      <c r="D59" s="109"/>
    </row>
    <row r="60" spans="1:4" ht="15" x14ac:dyDescent="0.25">
      <c r="A60" s="71" t="s">
        <v>730</v>
      </c>
      <c r="B60" s="71"/>
      <c r="C60" s="71"/>
      <c r="D60" s="71"/>
    </row>
    <row r="61" spans="1:4" ht="15" x14ac:dyDescent="0.25">
      <c r="A61" s="227" t="s">
        <v>1032</v>
      </c>
      <c r="B61" s="230"/>
      <c r="C61" s="230"/>
      <c r="D61" s="230"/>
    </row>
    <row r="62" spans="1:4" ht="15.75" x14ac:dyDescent="0.25">
      <c r="A62" s="63" t="s">
        <v>1271</v>
      </c>
      <c r="B62"/>
      <c r="C62" s="594">
        <f>+D70+D77+D84</f>
        <v>0</v>
      </c>
      <c r="D62"/>
    </row>
    <row r="63" spans="1:4" ht="15" x14ac:dyDescent="0.25">
      <c r="A63" s="392" t="s">
        <v>1222</v>
      </c>
      <c r="B63" s="233"/>
      <c r="C63" s="230"/>
      <c r="D63" s="230"/>
    </row>
    <row r="64" spans="1:4" ht="15" x14ac:dyDescent="0.25">
      <c r="A64" s="621" t="s">
        <v>1226</v>
      </c>
      <c r="B64" s="474"/>
      <c r="C64" s="474"/>
      <c r="D64" s="474"/>
    </row>
    <row r="65" spans="1:4" ht="15.75" x14ac:dyDescent="0.25">
      <c r="A65" s="106" t="s">
        <v>891</v>
      </c>
      <c r="B65" s="106" t="s">
        <v>92</v>
      </c>
      <c r="C65" s="393" t="s">
        <v>1330</v>
      </c>
      <c r="D65" s="393" t="s">
        <v>1244</v>
      </c>
    </row>
    <row r="66" spans="1:4" ht="15" x14ac:dyDescent="0.25">
      <c r="A66" s="509"/>
      <c r="B66" s="510"/>
      <c r="C66" s="511"/>
      <c r="D66" s="507"/>
    </row>
    <row r="67" spans="1:4" ht="15" x14ac:dyDescent="0.25">
      <c r="A67" s="509"/>
      <c r="B67" s="510"/>
      <c r="C67" s="511"/>
      <c r="D67" s="507"/>
    </row>
    <row r="68" spans="1:4" ht="15" x14ac:dyDescent="0.25">
      <c r="A68" s="509"/>
      <c r="B68" s="510"/>
      <c r="C68" s="511"/>
      <c r="D68" s="507"/>
    </row>
    <row r="69" spans="1:4" ht="15" x14ac:dyDescent="0.25">
      <c r="A69" s="509"/>
      <c r="B69" s="510"/>
      <c r="C69" s="511"/>
      <c r="D69" s="507"/>
    </row>
    <row r="70" spans="1:4" ht="15" x14ac:dyDescent="0.25">
      <c r="A70" s="205" t="s">
        <v>1287</v>
      </c>
      <c r="B70" s="205"/>
      <c r="C70" s="205"/>
      <c r="D70" s="508">
        <f>SUM(D66:D69)</f>
        <v>0</v>
      </c>
    </row>
    <row r="71" spans="1:4" ht="15" x14ac:dyDescent="0.25">
      <c r="A71" s="621" t="s">
        <v>862</v>
      </c>
      <c r="B71" s="236"/>
      <c r="C71" s="236"/>
      <c r="D71" s="236"/>
    </row>
    <row r="72" spans="1:4" ht="15.75" x14ac:dyDescent="0.25">
      <c r="A72" s="106" t="s">
        <v>891</v>
      </c>
      <c r="B72" s="106" t="s">
        <v>92</v>
      </c>
      <c r="C72" s="393" t="s">
        <v>1330</v>
      </c>
      <c r="D72" s="393" t="s">
        <v>1244</v>
      </c>
    </row>
    <row r="73" spans="1:4" ht="15" x14ac:dyDescent="0.25">
      <c r="A73" s="509"/>
      <c r="B73" s="509"/>
      <c r="C73" s="512"/>
      <c r="D73" s="507"/>
    </row>
    <row r="74" spans="1:4" ht="15" x14ac:dyDescent="0.25">
      <c r="A74" s="509"/>
      <c r="B74" s="509"/>
      <c r="C74" s="512"/>
      <c r="D74" s="507"/>
    </row>
    <row r="75" spans="1:4" ht="15" x14ac:dyDescent="0.25">
      <c r="A75" s="509"/>
      <c r="B75" s="509"/>
      <c r="C75" s="512"/>
      <c r="D75" s="507"/>
    </row>
    <row r="76" spans="1:4" ht="15" x14ac:dyDescent="0.25">
      <c r="A76" s="509"/>
      <c r="B76" s="509"/>
      <c r="C76" s="512"/>
      <c r="D76" s="507"/>
    </row>
    <row r="77" spans="1:4" ht="15" x14ac:dyDescent="0.25">
      <c r="A77" s="205" t="s">
        <v>1287</v>
      </c>
      <c r="B77" s="516"/>
      <c r="C77" s="205"/>
      <c r="D77" s="508">
        <f>SUM(D73:D76)</f>
        <v>0</v>
      </c>
    </row>
    <row r="78" spans="1:4" ht="15" x14ac:dyDescent="0.25">
      <c r="A78" s="621" t="s">
        <v>863</v>
      </c>
      <c r="B78" s="236"/>
      <c r="C78" s="236"/>
      <c r="D78" s="236"/>
    </row>
    <row r="79" spans="1:4" ht="15.75" x14ac:dyDescent="0.25">
      <c r="A79" s="106" t="s">
        <v>891</v>
      </c>
      <c r="B79" s="106" t="s">
        <v>92</v>
      </c>
      <c r="C79" s="393" t="s">
        <v>1330</v>
      </c>
      <c r="D79" s="393" t="s">
        <v>1244</v>
      </c>
    </row>
    <row r="80" spans="1:4" ht="15" x14ac:dyDescent="0.25">
      <c r="A80" s="509"/>
      <c r="B80" s="510"/>
      <c r="C80" s="511"/>
      <c r="D80" s="507"/>
    </row>
    <row r="81" spans="1:4" ht="15" x14ac:dyDescent="0.25">
      <c r="A81" s="509"/>
      <c r="B81" s="510"/>
      <c r="C81" s="511"/>
      <c r="D81" s="507"/>
    </row>
    <row r="82" spans="1:4" ht="15" x14ac:dyDescent="0.25">
      <c r="A82" s="509"/>
      <c r="B82" s="510"/>
      <c r="C82" s="511"/>
      <c r="D82" s="507"/>
    </row>
    <row r="83" spans="1:4" ht="15" x14ac:dyDescent="0.25">
      <c r="A83" s="509"/>
      <c r="B83" s="510"/>
      <c r="C83" s="511"/>
      <c r="D83" s="507"/>
    </row>
    <row r="84" spans="1:4" ht="15" x14ac:dyDescent="0.25">
      <c r="A84" s="205" t="s">
        <v>1287</v>
      </c>
      <c r="B84" s="205"/>
      <c r="C84" s="205"/>
      <c r="D84" s="508">
        <f>SUM(D80:D83)</f>
        <v>0</v>
      </c>
    </row>
    <row r="85" spans="1:4" ht="15" x14ac:dyDescent="0.25">
      <c r="A85" s="71" t="s">
        <v>890</v>
      </c>
      <c r="B85" s="71"/>
      <c r="C85" s="71"/>
      <c r="D85" s="71"/>
    </row>
    <row r="86" spans="1:4" ht="15" x14ac:dyDescent="0.25">
      <c r="A86" s="227" t="s">
        <v>1038</v>
      </c>
      <c r="B86" s="43"/>
      <c r="C86" s="96"/>
      <c r="D86" s="96"/>
    </row>
    <row r="87" spans="1:4" ht="15" x14ac:dyDescent="0.25">
      <c r="A87" s="515" t="s">
        <v>891</v>
      </c>
      <c r="B87" s="63" t="s">
        <v>92</v>
      </c>
      <c r="C87"/>
      <c r="D87" s="63" t="s">
        <v>892</v>
      </c>
    </row>
    <row r="88" spans="1:4" ht="15" x14ac:dyDescent="0.25">
      <c r="A88" s="509"/>
      <c r="B88" s="127"/>
      <c r="C88" s="509"/>
      <c r="D88" s="506"/>
    </row>
    <row r="89" spans="1:4" ht="15" x14ac:dyDescent="0.25">
      <c r="A89" s="509"/>
      <c r="B89" s="127"/>
      <c r="C89" s="509"/>
      <c r="D89" s="506"/>
    </row>
    <row r="90" spans="1:4" ht="15" x14ac:dyDescent="0.25">
      <c r="A90" s="509"/>
      <c r="B90" s="127"/>
      <c r="C90" s="509"/>
      <c r="D90" s="506"/>
    </row>
    <row r="91" spans="1:4" ht="15" x14ac:dyDescent="0.25">
      <c r="A91" s="509"/>
      <c r="B91" s="127"/>
      <c r="C91" s="509"/>
      <c r="D91" s="506"/>
    </row>
    <row r="92" spans="1:4" ht="15" x14ac:dyDescent="0.25">
      <c r="A92" s="205" t="s">
        <v>1020</v>
      </c>
      <c r="B92" s="205"/>
      <c r="C92" s="595"/>
      <c r="D92" s="205"/>
    </row>
    <row r="93" spans="1:4" ht="15" x14ac:dyDescent="0.25">
      <c r="A93" s="560"/>
      <c r="B93" s="560"/>
      <c r="C93" s="560"/>
      <c r="D93" s="560"/>
    </row>
    <row r="94" spans="1:4" ht="15" x14ac:dyDescent="0.25">
      <c r="A94" s="6"/>
      <c r="B94" s="6"/>
      <c r="C94" s="6"/>
      <c r="D94" s="6"/>
    </row>
    <row r="95" spans="1:4" ht="15" x14ac:dyDescent="0.25">
      <c r="A95" s="6"/>
      <c r="B95" s="6"/>
      <c r="C95" s="6"/>
      <c r="D95" s="6"/>
    </row>
    <row r="96" spans="1:4" ht="15" x14ac:dyDescent="0.25">
      <c r="A96" s="6"/>
      <c r="B96" s="6"/>
      <c r="C96" s="6"/>
      <c r="D96" s="6"/>
    </row>
    <row r="97" spans="1:4" x14ac:dyDescent="0.25">
      <c r="A97" s="596" t="s">
        <v>1272</v>
      </c>
      <c r="B97" s="596"/>
      <c r="C97" s="596"/>
      <c r="D97" s="596"/>
    </row>
    <row r="98" spans="1:4" ht="15" x14ac:dyDescent="0.25">
      <c r="A98" s="42" t="s">
        <v>1036</v>
      </c>
      <c r="B98" s="6"/>
      <c r="C98" s="6"/>
      <c r="D98" s="6"/>
    </row>
    <row r="99" spans="1:4" ht="15" x14ac:dyDescent="0.25">
      <c r="A99" s="462" t="s">
        <v>1318</v>
      </c>
      <c r="B99" s="71"/>
      <c r="C99" s="71"/>
      <c r="D99" s="71"/>
    </row>
    <row r="100" spans="1:4" ht="15" x14ac:dyDescent="0.25">
      <c r="A100" s="27" t="s">
        <v>62</v>
      </c>
      <c r="B100" s="27"/>
      <c r="C100" s="127"/>
      <c r="D100" s="127"/>
    </row>
    <row r="101" spans="1:4" ht="45" customHeight="1" x14ac:dyDescent="0.25">
      <c r="A101" s="63" t="s">
        <v>21</v>
      </c>
      <c r="B101" s="63"/>
      <c r="C101" s="137"/>
      <c r="D101" s="137"/>
    </row>
    <row r="102" spans="1:4" ht="15" x14ac:dyDescent="0.25">
      <c r="A102" s="227" t="s">
        <v>1037</v>
      </c>
      <c r="B102" s="43"/>
      <c r="C102" s="96"/>
      <c r="D102" s="96"/>
    </row>
    <row r="103" spans="1:4" ht="15" customHeight="1" x14ac:dyDescent="0.25">
      <c r="A103" s="63" t="s">
        <v>535</v>
      </c>
      <c r="B103" s="63"/>
      <c r="C103" s="719"/>
      <c r="D103" s="719"/>
    </row>
    <row r="104" spans="1:4" ht="15" x14ac:dyDescent="0.25">
      <c r="A104" s="234" t="s">
        <v>739</v>
      </c>
      <c r="B104" s="234"/>
      <c r="C104" s="214"/>
      <c r="D104" s="214"/>
    </row>
    <row r="105" spans="1:4" ht="15" customHeight="1" x14ac:dyDescent="0.25">
      <c r="A105" s="23" t="s">
        <v>14</v>
      </c>
      <c r="B105" s="23"/>
      <c r="C105" s="214"/>
      <c r="D105" s="214"/>
    </row>
    <row r="106" spans="1:4" ht="15" x14ac:dyDescent="0.25">
      <c r="A106" s="23" t="s">
        <v>22</v>
      </c>
      <c r="B106" s="23"/>
      <c r="C106" s="214"/>
      <c r="D106" s="214"/>
    </row>
    <row r="107" spans="1:4" ht="15" x14ac:dyDescent="0.25">
      <c r="A107" s="23" t="s">
        <v>887</v>
      </c>
      <c r="B107" s="23"/>
      <c r="C107" s="214"/>
      <c r="D107" s="214"/>
    </row>
    <row r="108" spans="1:4" ht="15" x14ac:dyDescent="0.25">
      <c r="A108" s="23" t="s">
        <v>1331</v>
      </c>
      <c r="B108" s="27"/>
      <c r="C108" s="214"/>
      <c r="D108" s="214"/>
    </row>
    <row r="109" spans="1:4" ht="15" x14ac:dyDescent="0.25">
      <c r="A109" s="71" t="s">
        <v>974</v>
      </c>
      <c r="B109" s="71"/>
      <c r="C109" s="71"/>
      <c r="D109" s="71"/>
    </row>
    <row r="110" spans="1:4" ht="15" x14ac:dyDescent="0.25">
      <c r="A110" s="226" t="s">
        <v>894</v>
      </c>
      <c r="B110" s="234"/>
      <c r="C110" s="502"/>
      <c r="D110" s="502"/>
    </row>
    <row r="111" spans="1:4" ht="15" x14ac:dyDescent="0.25">
      <c r="A111" s="226" t="s">
        <v>895</v>
      </c>
      <c r="B111" s="234"/>
      <c r="C111" s="502"/>
      <c r="D111" s="502"/>
    </row>
    <row r="112" spans="1:4" ht="15" x14ac:dyDescent="0.25">
      <c r="A112" s="226" t="s">
        <v>896</v>
      </c>
      <c r="B112" s="234"/>
      <c r="C112" s="502"/>
      <c r="D112" s="502"/>
    </row>
    <row r="113" spans="1:4" ht="15" x14ac:dyDescent="0.25">
      <c r="A113" s="226" t="s">
        <v>897</v>
      </c>
      <c r="B113" s="234"/>
      <c r="C113" s="502"/>
      <c r="D113" s="502"/>
    </row>
    <row r="114" spans="1:4" ht="15" x14ac:dyDescent="0.25">
      <c r="A114" s="226" t="s">
        <v>898</v>
      </c>
      <c r="B114" s="234"/>
      <c r="C114" s="502"/>
      <c r="D114" s="502"/>
    </row>
    <row r="115" spans="1:4" ht="15" x14ac:dyDescent="0.25">
      <c r="A115" s="226" t="s">
        <v>899</v>
      </c>
      <c r="B115" s="234"/>
      <c r="C115" s="503"/>
      <c r="D115" s="503"/>
    </row>
    <row r="116" spans="1:4" ht="15" x14ac:dyDescent="0.25">
      <c r="A116" s="226" t="s">
        <v>1023</v>
      </c>
      <c r="B116" s="234"/>
      <c r="C116" s="504"/>
      <c r="D116" s="504"/>
    </row>
    <row r="117" spans="1:4" ht="15" x14ac:dyDescent="0.25">
      <c r="A117" s="142" t="s">
        <v>1242</v>
      </c>
      <c r="B117" s="234"/>
      <c r="C117" s="127"/>
      <c r="D117" s="127"/>
    </row>
    <row r="118" spans="1:4" ht="15" x14ac:dyDescent="0.25">
      <c r="A118" s="71" t="s">
        <v>557</v>
      </c>
      <c r="B118" s="71"/>
      <c r="C118" s="71"/>
      <c r="D118" s="71"/>
    </row>
    <row r="119" spans="1:4" ht="15" x14ac:dyDescent="0.25">
      <c r="A119" s="227" t="s">
        <v>893</v>
      </c>
      <c r="B119" s="43"/>
      <c r="C119" s="96"/>
      <c r="D119" s="96"/>
    </row>
    <row r="120" spans="1:4" ht="28.5" customHeight="1" x14ac:dyDescent="0.25">
      <c r="A120" s="717" t="s">
        <v>547</v>
      </c>
      <c r="B120" s="717"/>
      <c r="C120" s="391"/>
      <c r="D120" s="209"/>
    </row>
    <row r="121" spans="1:4" ht="15" x14ac:dyDescent="0.25">
      <c r="A121" s="27" t="s">
        <v>1324</v>
      </c>
      <c r="B121" s="27"/>
      <c r="C121" s="647"/>
      <c r="D121" s="109"/>
    </row>
    <row r="122" spans="1:4" ht="15" x14ac:dyDescent="0.25">
      <c r="A122" s="71" t="s">
        <v>730</v>
      </c>
      <c r="B122" s="71"/>
      <c r="C122" s="71"/>
      <c r="D122" s="71"/>
    </row>
    <row r="123" spans="1:4" ht="15" x14ac:dyDescent="0.25">
      <c r="A123" s="227" t="s">
        <v>1290</v>
      </c>
      <c r="B123" s="230"/>
      <c r="C123" s="230"/>
      <c r="D123" s="230"/>
    </row>
    <row r="124" spans="1:4" ht="15" x14ac:dyDescent="0.25">
      <c r="A124" s="63" t="s">
        <v>1105</v>
      </c>
      <c r="B124"/>
      <c r="C124" s="594">
        <f>+D131+D137+D143</f>
        <v>0</v>
      </c>
      <c r="D124"/>
    </row>
    <row r="125" spans="1:4" ht="15" x14ac:dyDescent="0.25">
      <c r="A125" s="392" t="s">
        <v>1222</v>
      </c>
      <c r="B125" s="233"/>
      <c r="C125" s="230"/>
      <c r="D125" s="230"/>
    </row>
    <row r="126" spans="1:4" ht="15" x14ac:dyDescent="0.25">
      <c r="A126" s="236" t="s">
        <v>1226</v>
      </c>
      <c r="B126" s="474"/>
      <c r="C126" s="474"/>
      <c r="D126" s="474"/>
    </row>
    <row r="127" spans="1:4" ht="15.75" x14ac:dyDescent="0.25">
      <c r="A127" s="106" t="s">
        <v>891</v>
      </c>
      <c r="B127" s="106" t="s">
        <v>92</v>
      </c>
      <c r="C127" s="393" t="s">
        <v>1330</v>
      </c>
      <c r="D127" s="393" t="s">
        <v>1244</v>
      </c>
    </row>
    <row r="128" spans="1:4" ht="15" x14ac:dyDescent="0.25">
      <c r="A128" s="509"/>
      <c r="B128" s="510"/>
      <c r="C128" s="511"/>
      <c r="D128" s="507"/>
    </row>
    <row r="129" spans="1:4" ht="15" x14ac:dyDescent="0.25">
      <c r="A129" s="509"/>
      <c r="B129" s="510"/>
      <c r="C129" s="511"/>
      <c r="D129" s="507"/>
    </row>
    <row r="130" spans="1:4" ht="15" x14ac:dyDescent="0.25">
      <c r="A130" s="509"/>
      <c r="B130" s="510"/>
      <c r="C130" s="511"/>
      <c r="D130" s="507"/>
    </row>
    <row r="131" spans="1:4" ht="15" x14ac:dyDescent="0.25">
      <c r="A131" s="205" t="s">
        <v>1275</v>
      </c>
      <c r="B131" s="205"/>
      <c r="C131" s="205"/>
      <c r="D131" s="508">
        <f>SUM(D128:D130)</f>
        <v>0</v>
      </c>
    </row>
    <row r="132" spans="1:4" ht="15" x14ac:dyDescent="0.25">
      <c r="A132" s="236" t="s">
        <v>862</v>
      </c>
      <c r="B132" s="236"/>
      <c r="C132" s="236"/>
      <c r="D132" s="236"/>
    </row>
    <row r="133" spans="1:4" ht="15.75" x14ac:dyDescent="0.25">
      <c r="A133" s="517" t="s">
        <v>891</v>
      </c>
      <c r="B133" s="106" t="s">
        <v>92</v>
      </c>
      <c r="C133" s="393" t="s">
        <v>1330</v>
      </c>
      <c r="D133" s="393" t="s">
        <v>1244</v>
      </c>
    </row>
    <row r="134" spans="1:4" ht="15" x14ac:dyDescent="0.25">
      <c r="A134" s="509"/>
      <c r="B134" s="510"/>
      <c r="C134" s="512"/>
      <c r="D134" s="507"/>
    </row>
    <row r="135" spans="1:4" ht="15" x14ac:dyDescent="0.25">
      <c r="A135" s="509"/>
      <c r="B135" s="510"/>
      <c r="C135" s="512"/>
      <c r="D135" s="507"/>
    </row>
    <row r="136" spans="1:4" ht="15" x14ac:dyDescent="0.25">
      <c r="A136" s="509"/>
      <c r="B136" s="510"/>
      <c r="C136" s="512"/>
      <c r="D136" s="507"/>
    </row>
    <row r="137" spans="1:4" ht="15" x14ac:dyDescent="0.25">
      <c r="A137" s="205" t="s">
        <v>1275</v>
      </c>
      <c r="B137" s="205"/>
      <c r="C137" s="205"/>
      <c r="D137" s="508">
        <f>SUM(D134:D136)</f>
        <v>0</v>
      </c>
    </row>
    <row r="138" spans="1:4" ht="15" x14ac:dyDescent="0.25">
      <c r="A138" s="236" t="s">
        <v>863</v>
      </c>
      <c r="B138" s="236"/>
      <c r="C138" s="236"/>
      <c r="D138" s="236"/>
    </row>
    <row r="139" spans="1:4" ht="15.75" x14ac:dyDescent="0.25">
      <c r="A139" s="106" t="s">
        <v>891</v>
      </c>
      <c r="B139" s="106" t="s">
        <v>92</v>
      </c>
      <c r="C139" s="393" t="s">
        <v>1330</v>
      </c>
      <c r="D139" s="393" t="s">
        <v>1244</v>
      </c>
    </row>
    <row r="140" spans="1:4" ht="15" x14ac:dyDescent="0.25">
      <c r="A140" s="509"/>
      <c r="B140" s="510"/>
      <c r="C140" s="511"/>
      <c r="D140" s="507"/>
    </row>
    <row r="141" spans="1:4" ht="15" x14ac:dyDescent="0.25">
      <c r="A141" s="509"/>
      <c r="B141" s="510"/>
      <c r="C141" s="511"/>
      <c r="D141" s="507"/>
    </row>
    <row r="142" spans="1:4" ht="15" x14ac:dyDescent="0.25">
      <c r="A142" s="509"/>
      <c r="B142" s="510"/>
      <c r="C142" s="511"/>
      <c r="D142" s="507"/>
    </row>
    <row r="143" spans="1:4" ht="15" x14ac:dyDescent="0.25">
      <c r="A143" s="205" t="s">
        <v>1275</v>
      </c>
      <c r="B143" s="205"/>
      <c r="C143" s="205"/>
      <c r="D143" s="508">
        <f>SUM(D140:D142)</f>
        <v>0</v>
      </c>
    </row>
    <row r="144" spans="1:4" ht="15" x14ac:dyDescent="0.25">
      <c r="A144" s="71" t="s">
        <v>890</v>
      </c>
      <c r="B144" s="71"/>
      <c r="C144" s="71"/>
      <c r="D144" s="71"/>
    </row>
    <row r="145" spans="1:4" ht="15" x14ac:dyDescent="0.25">
      <c r="A145" s="227" t="s">
        <v>1038</v>
      </c>
      <c r="B145" s="43"/>
      <c r="C145" s="96"/>
      <c r="D145" s="96"/>
    </row>
    <row r="146" spans="1:4" ht="15" x14ac:dyDescent="0.25">
      <c r="A146" s="63" t="s">
        <v>891</v>
      </c>
      <c r="B146" s="63" t="s">
        <v>92</v>
      </c>
      <c r="C146"/>
      <c r="D146" s="63" t="s">
        <v>892</v>
      </c>
    </row>
    <row r="147" spans="1:4" ht="15" x14ac:dyDescent="0.25">
      <c r="A147" s="509"/>
      <c r="B147" s="127"/>
      <c r="C147" s="509"/>
      <c r="D147" s="506"/>
    </row>
    <row r="148" spans="1:4" ht="15" x14ac:dyDescent="0.25">
      <c r="A148" s="509"/>
      <c r="B148" s="127"/>
      <c r="C148" s="509"/>
      <c r="D148" s="506"/>
    </row>
    <row r="149" spans="1:4" ht="15" x14ac:dyDescent="0.25">
      <c r="A149" s="509"/>
      <c r="B149" s="127"/>
      <c r="C149" s="509"/>
      <c r="D149" s="506"/>
    </row>
    <row r="150" spans="1:4" ht="15" x14ac:dyDescent="0.25">
      <c r="A150" s="509"/>
      <c r="B150" s="127"/>
      <c r="C150" s="509"/>
      <c r="D150" s="506"/>
    </row>
    <row r="151" spans="1:4" ht="15" x14ac:dyDescent="0.25">
      <c r="A151" s="227" t="s">
        <v>1020</v>
      </c>
      <c r="B151" s="205"/>
      <c r="C151" s="205"/>
      <c r="D151" s="205"/>
    </row>
    <row r="152" spans="1:4" ht="15" x14ac:dyDescent="0.25">
      <c r="A152" s="522"/>
      <c r="B152" s="94"/>
      <c r="C152" s="94"/>
      <c r="D152" s="94"/>
    </row>
    <row r="153" spans="1:4" ht="15" x14ac:dyDescent="0.25">
      <c r="A153" s="51"/>
      <c r="B153" s="143"/>
      <c r="C153" s="143"/>
      <c r="D153" s="143"/>
    </row>
    <row r="154" spans="1:4" ht="15" x14ac:dyDescent="0.25">
      <c r="A154" s="42"/>
      <c r="B154" s="6"/>
      <c r="C154" s="6"/>
      <c r="D154" s="6"/>
    </row>
    <row r="157" spans="1:4" x14ac:dyDescent="0.25">
      <c r="A157" s="596" t="s">
        <v>973</v>
      </c>
      <c r="B157" s="596"/>
      <c r="C157" s="596"/>
      <c r="D157" s="596"/>
    </row>
    <row r="158" spans="1:4" ht="15" x14ac:dyDescent="0.25">
      <c r="A158" s="42"/>
      <c r="B158" s="6"/>
      <c r="C158" s="6"/>
      <c r="D158" s="6"/>
    </row>
    <row r="159" spans="1:4" ht="15" x14ac:dyDescent="0.25">
      <c r="A159" s="462" t="s">
        <v>642</v>
      </c>
      <c r="B159" s="71"/>
      <c r="C159" s="71"/>
      <c r="D159" s="71"/>
    </row>
    <row r="160" spans="1:4" ht="27" x14ac:dyDescent="0.25">
      <c r="A160" s="106" t="s">
        <v>969</v>
      </c>
      <c r="B160" s="127"/>
      <c r="C160" s="127"/>
      <c r="D160" s="127"/>
    </row>
    <row r="161" spans="1:4" ht="28.5" customHeight="1" x14ac:dyDescent="0.25">
      <c r="A161" s="710" t="s">
        <v>1039</v>
      </c>
      <c r="B161" s="711"/>
      <c r="C161" s="711"/>
      <c r="D161" s="711"/>
    </row>
    <row r="162" spans="1:4" ht="27" x14ac:dyDescent="0.25">
      <c r="A162" s="106" t="s">
        <v>970</v>
      </c>
      <c r="B162" s="109"/>
      <c r="C162" s="109"/>
      <c r="D162" s="109"/>
    </row>
    <row r="163" spans="1:4" x14ac:dyDescent="0.25">
      <c r="A163" s="227" t="s">
        <v>1040</v>
      </c>
    </row>
    <row r="164" spans="1:4" ht="15" x14ac:dyDescent="0.25">
      <c r="A164" s="63" t="s">
        <v>971</v>
      </c>
      <c r="B164" s="127"/>
      <c r="C164" s="127"/>
      <c r="D164" s="127"/>
    </row>
    <row r="165" spans="1:4" x14ac:dyDescent="0.25">
      <c r="A165" s="227" t="s">
        <v>1041</v>
      </c>
    </row>
    <row r="166" spans="1:4" ht="15" x14ac:dyDescent="0.25">
      <c r="A166" s="63" t="s">
        <v>972</v>
      </c>
      <c r="B166" s="127"/>
      <c r="C166" s="127"/>
      <c r="D166" s="127"/>
    </row>
    <row r="167" spans="1:4" x14ac:dyDescent="0.25">
      <c r="A167" s="205" t="s">
        <v>1042</v>
      </c>
      <c r="B167" s="19"/>
      <c r="C167" s="19"/>
      <c r="D167" s="19"/>
    </row>
    <row r="168" spans="1:4" x14ac:dyDescent="0.25">
      <c r="A168" s="205" t="s">
        <v>1020</v>
      </c>
    </row>
    <row r="170" spans="1:4" x14ac:dyDescent="0.25">
      <c r="A170" s="42"/>
    </row>
  </sheetData>
  <sheetProtection sheet="1" objects="1" scenarios="1"/>
  <mergeCells count="26">
    <mergeCell ref="A120:B120"/>
    <mergeCell ref="A37:B37"/>
    <mergeCell ref="A38:B38"/>
    <mergeCell ref="A39:B39"/>
    <mergeCell ref="A53:B53"/>
    <mergeCell ref="A30:B30"/>
    <mergeCell ref="A31:B31"/>
    <mergeCell ref="A32:B32"/>
    <mergeCell ref="A33:B33"/>
    <mergeCell ref="C103:D103"/>
    <mergeCell ref="A2:B2"/>
    <mergeCell ref="A161:D161"/>
    <mergeCell ref="A4:D4"/>
    <mergeCell ref="A13:D13"/>
    <mergeCell ref="A14:D14"/>
    <mergeCell ref="A27:C27"/>
    <mergeCell ref="A28:C28"/>
    <mergeCell ref="A34:C34"/>
    <mergeCell ref="B16:C16"/>
    <mergeCell ref="B17:C17"/>
    <mergeCell ref="A36:B36"/>
    <mergeCell ref="B18:C18"/>
    <mergeCell ref="B19:C19"/>
    <mergeCell ref="B20:C20"/>
    <mergeCell ref="A29:B29"/>
    <mergeCell ref="C12:D12"/>
  </mergeCells>
  <phoneticPr fontId="46" type="noConversion"/>
  <conditionalFormatting sqref="A64">
    <cfRule type="expression" dxfId="131" priority="15">
      <formula>#REF!=TRUE</formula>
    </cfRule>
  </conditionalFormatting>
  <conditionalFormatting sqref="A71">
    <cfRule type="expression" dxfId="130" priority="14">
      <formula>#REF!=TRUE</formula>
    </cfRule>
  </conditionalFormatting>
  <conditionalFormatting sqref="A78">
    <cfRule type="expression" dxfId="129" priority="13">
      <formula>#REF!=TRUE</formula>
    </cfRule>
  </conditionalFormatting>
  <conditionalFormatting sqref="A66">
    <cfRule type="expression" dxfId="128" priority="12">
      <formula>#REF!=TRUE</formula>
    </cfRule>
  </conditionalFormatting>
  <conditionalFormatting sqref="B66">
    <cfRule type="expression" dxfId="127" priority="11">
      <formula>#REF!=TRUE</formula>
    </cfRule>
  </conditionalFormatting>
  <conditionalFormatting sqref="A126">
    <cfRule type="expression" dxfId="126" priority="8">
      <formula>#REF!=TRUE</formula>
    </cfRule>
  </conditionalFormatting>
  <conditionalFormatting sqref="A132">
    <cfRule type="expression" dxfId="125" priority="7">
      <formula>#REF!=TRUE</formula>
    </cfRule>
  </conditionalFormatting>
  <conditionalFormatting sqref="A138">
    <cfRule type="expression" dxfId="124" priority="6">
      <formula>#REF!=TRUE</formula>
    </cfRule>
  </conditionalFormatting>
  <conditionalFormatting sqref="B128">
    <cfRule type="expression" dxfId="123" priority="4">
      <formula>#REF!=TRUE</formula>
    </cfRule>
  </conditionalFormatting>
  <conditionalFormatting sqref="A88:A91">
    <cfRule type="expression" dxfId="122" priority="3">
      <formula>#REF!=TRUE</formula>
    </cfRule>
  </conditionalFormatting>
  <conditionalFormatting sqref="A128">
    <cfRule type="expression" dxfId="121" priority="2">
      <formula>#REF!=TRUE</formula>
    </cfRule>
  </conditionalFormatting>
  <conditionalFormatting sqref="A147:A150">
    <cfRule type="expression" dxfId="120" priority="1">
      <formula>#REF!=TRUE</formula>
    </cfRule>
  </conditionalFormatting>
  <dataValidations count="4">
    <dataValidation type="list" allowBlank="1" showInputMessage="1" showErrorMessage="1" prompt="IZBERI IZ SEZNAMA" sqref="C12">
      <formula1>CC_SI_S</formula1>
    </dataValidation>
    <dataValidation type="list" allowBlank="1" showInputMessage="1" showErrorMessage="1" prompt="IZBERI IZ SEZNAMA" sqref="C103">
      <formula1>CC_SI_GIO</formula1>
    </dataValidation>
    <dataValidation type="list" allowBlank="1" showInputMessage="1" showErrorMessage="1" prompt="IZBERI IZ SEZNAMA" sqref="C23 C105">
      <formula1>VRSTA_GRADNJE</formula1>
    </dataValidation>
    <dataValidation type="list" allowBlank="1" showInputMessage="1" showErrorMessage="1" prompt="IZBERI IZ SEZNAMA" sqref="C24 C106">
      <formula1>ZAHTEVNOST</formula1>
    </dataValidation>
  </dataValidation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546821" r:id="rId4" name="CommandButton3">
          <controlPr defaultSize="0" print="0" autoLine="0" r:id="rId5">
            <anchor>
              <from>
                <xdr:col>2</xdr:col>
                <xdr:colOff>1171575</xdr:colOff>
                <xdr:row>1</xdr:row>
                <xdr:rowOff>276225</xdr:rowOff>
              </from>
              <to>
                <xdr:col>3</xdr:col>
                <xdr:colOff>1457325</xdr:colOff>
                <xdr:row>1</xdr:row>
                <xdr:rowOff>495300</xdr:rowOff>
              </to>
            </anchor>
          </controlPr>
        </control>
      </mc:Choice>
      <mc:Fallback>
        <control shapeId="546821" r:id="rId4" name="CommandButton3"/>
      </mc:Fallback>
    </mc:AlternateContent>
    <mc:AlternateContent xmlns:mc="http://schemas.openxmlformats.org/markup-compatibility/2006">
      <mc:Choice Requires="x14">
        <control shapeId="546820" r:id="rId6" name="CommandButton2">
          <controlPr defaultSize="0" print="0" autoLine="0" r:id="rId7">
            <anchor>
              <from>
                <xdr:col>2</xdr:col>
                <xdr:colOff>1171575</xdr:colOff>
                <xdr:row>1</xdr:row>
                <xdr:rowOff>9525</xdr:rowOff>
              </from>
              <to>
                <xdr:col>3</xdr:col>
                <xdr:colOff>1457325</xdr:colOff>
                <xdr:row>1</xdr:row>
                <xdr:rowOff>228600</xdr:rowOff>
              </to>
            </anchor>
          </controlPr>
        </control>
      </mc:Choice>
      <mc:Fallback>
        <control shapeId="546820" r:id="rId6" name="CommandButton2"/>
      </mc:Fallback>
    </mc:AlternateContent>
    <mc:AlternateContent xmlns:mc="http://schemas.openxmlformats.org/markup-compatibility/2006">
      <mc:Choice Requires="x14">
        <control shapeId="546819" r:id="rId8" name="CommandButton1">
          <controlPr defaultSize="0" print="0" autoLine="0" r:id="rId9">
            <anchor>
              <from>
                <xdr:col>2</xdr:col>
                <xdr:colOff>1181100</xdr:colOff>
                <xdr:row>0</xdr:row>
                <xdr:rowOff>28575</xdr:rowOff>
              </from>
              <to>
                <xdr:col>3</xdr:col>
                <xdr:colOff>1466850</xdr:colOff>
                <xdr:row>0</xdr:row>
                <xdr:rowOff>238125</xdr:rowOff>
              </to>
            </anchor>
          </controlPr>
        </control>
      </mc:Choice>
      <mc:Fallback>
        <control shapeId="546819" r:id="rId8" name="CommandButton1"/>
      </mc:Fallback>
    </mc:AlternateContent>
    <mc:AlternateContent xmlns:mc="http://schemas.openxmlformats.org/markup-compatibility/2006">
      <mc:Choice Requires="x14">
        <control shapeId="546817" r:id="rId10" name="Group Box 1">
          <controlPr defaultSize="0" print="0" autoFill="0" autoPict="0">
            <anchor moveWithCells="1">
              <from>
                <xdr:col>0</xdr:col>
                <xdr:colOff>333375</xdr:colOff>
                <xdr:row>154</xdr:row>
                <xdr:rowOff>0</xdr:rowOff>
              </from>
              <to>
                <xdr:col>0</xdr:col>
                <xdr:colOff>971550</xdr:colOff>
                <xdr:row>163</xdr:row>
                <xdr:rowOff>38100</xdr:rowOff>
              </to>
            </anchor>
          </controlPr>
        </control>
      </mc:Choice>
    </mc:AlternateContent>
    <mc:AlternateContent xmlns:mc="http://schemas.openxmlformats.org/markup-compatibility/2006">
      <mc:Choice Requires="x14">
        <control shapeId="546818" r:id="rId11" name="Group Box 2">
          <controlPr defaultSize="0" print="0" autoFill="0" autoPict="0">
            <anchor moveWithCells="1">
              <from>
                <xdr:col>1</xdr:col>
                <xdr:colOff>0</xdr:colOff>
                <xdr:row>154</xdr:row>
                <xdr:rowOff>0</xdr:rowOff>
              </from>
              <to>
                <xdr:col>1</xdr:col>
                <xdr:colOff>866775</xdr:colOff>
                <xdr:row>177</xdr:row>
                <xdr:rowOff>47625</xdr:rowOff>
              </to>
            </anchor>
          </controlPr>
        </control>
      </mc:Choice>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prompt="IZBERI IZ SEZNAMA">
          <x14:formula1>
            <xm:f>'BAZA PODATKOV'!$A$118:$A$120</xm:f>
          </x14:formula1>
          <xm:sqref>C22 C104</xm:sqref>
        </x14:dataValidation>
        <x14:dataValidation type="list" allowBlank="1" showInputMessage="1" showErrorMessage="1" prompt="IZBERI IZ SEZNAMA">
          <x14:formula1>
            <xm:f>'BAZA PODATKOV'!$A$103:$A$104</xm:f>
          </x14:formula1>
          <xm:sqref>C25 C107 B85:B87 B92</xm:sqref>
        </x14:dataValidation>
        <x14:dataValidation type="list" allowBlank="1" showInputMessage="1" showErrorMessage="1" prompt="IZBERI IZ SEZNAMA">
          <x14:formula1>
            <xm:f>'BAZA PODATKOV'!$A$303:$A$306</xm:f>
          </x14:formula1>
          <xm:sqref>C53 C120</xm:sqref>
        </x14:dataValidation>
        <x14:dataValidation type="list" allowBlank="1" showInputMessage="1" showErrorMessage="1" prompt="IZBERI IZ SEZNAMA">
          <x14:formula1>
            <xm:f>'BAZA PODATKOV'!$A$300:$A$302</xm:f>
          </x14:formula1>
          <xm:sqref>C58</xm:sqref>
        </x14:dataValidation>
        <x14:dataValidation type="list" allowBlank="1" showInputMessage="1" showErrorMessage="1" prompt="IZBERI IZ SEZNAMA">
          <x14:formula1>
            <xm:f>'BAZA PODATKOV'!$A$298:$A$299</xm:f>
          </x14:formula1>
          <xm:sqref>C57</xm:sqref>
        </x14:dataValidation>
        <x14:dataValidation type="list" allowBlank="1" showInputMessage="1" showErrorMessage="1" prompt="IZBERI IZ SEZNAMA">
          <x14:formula1>
            <xm:f>'BAZA PODATKOV'!$A$295:$A$297</xm:f>
          </x14:formula1>
          <xm:sqref>C56</xm:sqref>
        </x14:dataValidation>
        <x14:dataValidation type="list" allowBlank="1" showInputMessage="1" showErrorMessage="1" prompt="IZBERI IZ SEZNAMA">
          <x14:formula1>
            <xm:f>'BAZA PODATKOV'!$A$292:$A$294</xm:f>
          </x14:formula1>
          <xm:sqref>C55</xm:sqref>
        </x14:dataValidation>
        <x14:dataValidation type="list" allowBlank="1" showInputMessage="1" showErrorMessage="1" prompt="IZBERI IZ SEZNAMA">
          <x14:formula1>
            <xm:f>'BAZA PODATKOV'!$A$289:$A$291</xm:f>
          </x14:formula1>
          <xm:sqref>C54</xm:sqref>
        </x14:dataValidation>
        <x14:dataValidation type="list" allowBlank="1" showInputMessage="1" showErrorMessage="1" prompt="IZBERI IZ SEZNAMA">
          <x14:formula1>
            <xm:f>'BAZA PODATKOV'!$A$123:$A$210</xm:f>
          </x14:formula1>
          <xm:sqref>B16:C20</xm:sqref>
        </x14:dataValidation>
        <x14:dataValidation type="list" allowBlank="1" showInputMessage="1" showErrorMessage="1" prompt="IZBERI IZ SEZNAMA">
          <x14:formula1>
            <xm:f>'BAZA PODATKOV'!$A$372:$A$376</xm:f>
          </x14:formula1>
          <xm:sqref>C26</xm:sqref>
        </x14:dataValidation>
        <x14:dataValidation type="list" allowBlank="1" showInputMessage="1" showErrorMessage="1" prompt="IZBERI IZ SEZNAMA">
          <x14:formula1>
            <xm:f>'BAZA PODATKOV'!$A$374:$A$376</xm:f>
          </x14:formula1>
          <xm:sqref>C108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0" tint="-0.34998626667073579"/>
  </sheetPr>
  <dimension ref="A1:E125"/>
  <sheetViews>
    <sheetView showGridLines="0" view="pageLayout" zoomScaleNormal="115" zoomScaleSheetLayoutView="100" workbookViewId="0">
      <selection activeCell="B124" sqref="B124:D124"/>
    </sheetView>
  </sheetViews>
  <sheetFormatPr defaultColWidth="8" defaultRowHeight="16.5" x14ac:dyDescent="0.25"/>
  <cols>
    <col min="1" max="4" width="21.28515625" style="212" customWidth="1"/>
    <col min="5" max="16384" width="8" style="54"/>
  </cols>
  <sheetData>
    <row r="1" spans="1:5" ht="23.25" x14ac:dyDescent="0.25">
      <c r="A1" s="465" t="s">
        <v>1108</v>
      </c>
      <c r="B1" s="401"/>
      <c r="C1" s="401"/>
      <c r="D1" s="401"/>
    </row>
    <row r="2" spans="1:5" ht="84.75" customHeight="1" x14ac:dyDescent="0.25">
      <c r="A2" s="726" t="s">
        <v>1101</v>
      </c>
      <c r="B2" s="726"/>
      <c r="C2" s="466"/>
      <c r="D2" s="466"/>
    </row>
    <row r="3" spans="1:5" ht="42.6" customHeight="1" x14ac:dyDescent="0.25">
      <c r="A3" s="396"/>
    </row>
    <row r="4" spans="1:5" ht="15" x14ac:dyDescent="0.25">
      <c r="A4" s="695" t="s">
        <v>1196</v>
      </c>
      <c r="B4" s="695"/>
      <c r="C4" s="695"/>
      <c r="D4" s="695"/>
    </row>
    <row r="5" spans="1:5" ht="15" x14ac:dyDescent="0.25">
      <c r="A5" s="224" t="s">
        <v>115</v>
      </c>
      <c r="B5" s="722"/>
      <c r="C5" s="722"/>
      <c r="D5" s="722"/>
    </row>
    <row r="6" spans="1:5" ht="15" x14ac:dyDescent="0.25">
      <c r="A6" s="252" t="s">
        <v>92</v>
      </c>
      <c r="B6" s="723"/>
      <c r="C6" s="723"/>
      <c r="D6" s="723"/>
    </row>
    <row r="7" spans="1:5" ht="15" x14ac:dyDescent="0.25">
      <c r="A7" s="727" t="s">
        <v>1010</v>
      </c>
      <c r="B7" s="727"/>
      <c r="C7" s="727"/>
      <c r="D7" s="727"/>
    </row>
    <row r="8" spans="1:5" customFormat="1" ht="15.75" x14ac:dyDescent="0.25">
      <c r="A8" s="63" t="s">
        <v>1271</v>
      </c>
      <c r="B8" s="61">
        <f>+D13+D18+D23</f>
        <v>0</v>
      </c>
    </row>
    <row r="9" spans="1:5" customFormat="1" ht="15" x14ac:dyDescent="0.25">
      <c r="A9" s="621" t="s">
        <v>1226</v>
      </c>
      <c r="B9" s="236"/>
      <c r="C9" s="236"/>
      <c r="D9" s="236"/>
    </row>
    <row r="10" spans="1:5" ht="15.75" x14ac:dyDescent="0.25">
      <c r="A10" s="470" t="s">
        <v>115</v>
      </c>
      <c r="B10" s="469" t="s">
        <v>92</v>
      </c>
      <c r="C10" s="393" t="s">
        <v>1330</v>
      </c>
      <c r="D10" s="470" t="s">
        <v>1277</v>
      </c>
      <c r="E10" s="467"/>
    </row>
    <row r="11" spans="1:5" customFormat="1" ht="15" x14ac:dyDescent="0.25">
      <c r="A11" s="509"/>
      <c r="B11" s="664"/>
      <c r="C11" s="511"/>
      <c r="D11" s="507"/>
    </row>
    <row r="12" spans="1:5" customFormat="1" ht="15" x14ac:dyDescent="0.25">
      <c r="A12" s="509"/>
      <c r="B12" s="664"/>
      <c r="C12" s="511"/>
      <c r="D12" s="507"/>
    </row>
    <row r="13" spans="1:5" customFormat="1" ht="15" x14ac:dyDescent="0.25">
      <c r="A13" s="471" t="s">
        <v>1224</v>
      </c>
      <c r="B13" s="472"/>
      <c r="D13" s="508">
        <f>SUM(D11:D12)</f>
        <v>0</v>
      </c>
    </row>
    <row r="14" spans="1:5" customFormat="1" ht="15" x14ac:dyDescent="0.25">
      <c r="A14" s="621" t="s">
        <v>862</v>
      </c>
      <c r="B14" s="236"/>
      <c r="C14" s="236"/>
      <c r="D14" s="236"/>
    </row>
    <row r="15" spans="1:5" ht="15.75" x14ac:dyDescent="0.25">
      <c r="A15" s="470" t="s">
        <v>115</v>
      </c>
      <c r="B15" s="469" t="s">
        <v>92</v>
      </c>
      <c r="C15" s="393" t="s">
        <v>1330</v>
      </c>
      <c r="D15" s="470" t="s">
        <v>1277</v>
      </c>
      <c r="E15" s="467"/>
    </row>
    <row r="16" spans="1:5" customFormat="1" ht="15" x14ac:dyDescent="0.25">
      <c r="A16" s="509"/>
      <c r="B16" s="665"/>
      <c r="C16" s="507"/>
      <c r="D16" s="511"/>
    </row>
    <row r="17" spans="1:5" customFormat="1" ht="15" x14ac:dyDescent="0.25">
      <c r="A17" s="509"/>
      <c r="B17" s="665"/>
      <c r="C17" s="507"/>
      <c r="D17" s="511"/>
    </row>
    <row r="18" spans="1:5" customFormat="1" ht="15" x14ac:dyDescent="0.25">
      <c r="A18" s="471" t="s">
        <v>1224</v>
      </c>
      <c r="B18" s="468"/>
      <c r="D18" s="508">
        <f>SUM(D16:D17)</f>
        <v>0</v>
      </c>
    </row>
    <row r="19" spans="1:5" customFormat="1" ht="15" x14ac:dyDescent="0.25">
      <c r="A19" s="621" t="s">
        <v>863</v>
      </c>
      <c r="B19" s="236"/>
      <c r="C19" s="236"/>
      <c r="D19" s="236"/>
    </row>
    <row r="20" spans="1:5" ht="15.75" x14ac:dyDescent="0.25">
      <c r="A20" s="470" t="s">
        <v>115</v>
      </c>
      <c r="B20" s="469" t="s">
        <v>92</v>
      </c>
      <c r="C20" s="393" t="s">
        <v>1330</v>
      </c>
      <c r="D20" s="470" t="s">
        <v>1277</v>
      </c>
      <c r="E20" s="467"/>
    </row>
    <row r="21" spans="1:5" customFormat="1" ht="15" x14ac:dyDescent="0.25">
      <c r="A21" s="509"/>
      <c r="B21" s="664"/>
      <c r="C21" s="512"/>
      <c r="D21" s="507"/>
    </row>
    <row r="22" spans="1:5" customFormat="1" ht="15" x14ac:dyDescent="0.25">
      <c r="A22" s="509"/>
      <c r="B22" s="664"/>
      <c r="C22" s="512"/>
      <c r="D22" s="507"/>
    </row>
    <row r="23" spans="1:5" customFormat="1" ht="15" x14ac:dyDescent="0.25">
      <c r="A23" s="471" t="s">
        <v>1224</v>
      </c>
      <c r="B23" s="468"/>
      <c r="C23" s="513"/>
      <c r="D23" s="508">
        <f>SUM(D21:D22)</f>
        <v>0</v>
      </c>
    </row>
    <row r="24" spans="1:5" ht="29.45" customHeight="1" x14ac:dyDescent="0.25">
      <c r="A24" s="725" t="s">
        <v>1225</v>
      </c>
      <c r="B24" s="725"/>
      <c r="C24" s="725"/>
      <c r="D24" s="725"/>
    </row>
    <row r="25" spans="1:5" ht="15" x14ac:dyDescent="0.25">
      <c r="A25" s="713" t="s">
        <v>1208</v>
      </c>
      <c r="B25" s="713"/>
      <c r="C25" s="713"/>
      <c r="D25" s="713"/>
    </row>
    <row r="26" spans="1:5" ht="15" x14ac:dyDescent="0.25">
      <c r="A26" s="236" t="s">
        <v>290</v>
      </c>
      <c r="B26" s="236"/>
      <c r="C26" s="236"/>
      <c r="D26" s="236"/>
    </row>
    <row r="27" spans="1:5" ht="15" x14ac:dyDescent="0.25">
      <c r="A27" s="101" t="s">
        <v>133</v>
      </c>
      <c r="B27" s="719"/>
      <c r="C27" s="719"/>
      <c r="D27" s="137"/>
    </row>
    <row r="28" spans="1:5" ht="15" x14ac:dyDescent="0.25">
      <c r="A28" s="130" t="s">
        <v>1102</v>
      </c>
      <c r="B28" s="130" t="s">
        <v>1109</v>
      </c>
      <c r="C28" s="130" t="s">
        <v>1197</v>
      </c>
      <c r="D28" s="130" t="s">
        <v>1106</v>
      </c>
    </row>
    <row r="29" spans="1:5" ht="15" x14ac:dyDescent="0.25">
      <c r="A29" s="509"/>
      <c r="B29" s="510"/>
      <c r="C29" s="509"/>
      <c r="D29" s="663"/>
    </row>
    <row r="30" spans="1:5" ht="15" x14ac:dyDescent="0.25">
      <c r="A30" s="641" t="s">
        <v>1107</v>
      </c>
      <c r="B30" s="641"/>
      <c r="C30" s="641"/>
      <c r="D30" s="641"/>
    </row>
    <row r="31" spans="1:5" ht="15" x14ac:dyDescent="0.25">
      <c r="A31" s="224" t="s">
        <v>115</v>
      </c>
      <c r="B31" s="722"/>
      <c r="C31" s="722"/>
      <c r="D31" s="722"/>
    </row>
    <row r="32" spans="1:5" ht="15" x14ac:dyDescent="0.25">
      <c r="A32" s="475" t="s">
        <v>92</v>
      </c>
      <c r="B32" s="723"/>
      <c r="C32" s="723"/>
      <c r="D32" s="723"/>
    </row>
    <row r="33" spans="1:4" ht="15" x14ac:dyDescent="0.25">
      <c r="A33" s="113" t="s">
        <v>1010</v>
      </c>
      <c r="B33" s="113"/>
      <c r="C33" s="113"/>
      <c r="D33" s="113"/>
    </row>
    <row r="34" spans="1:4" ht="15" x14ac:dyDescent="0.25">
      <c r="A34" s="236" t="s">
        <v>59</v>
      </c>
      <c r="B34" s="236"/>
      <c r="C34" s="236"/>
      <c r="D34" s="236"/>
    </row>
    <row r="35" spans="1:4" ht="15" x14ac:dyDescent="0.25">
      <c r="A35" s="27" t="str">
        <f>A27</f>
        <v>predvidena komunalna oskrba</v>
      </c>
      <c r="B35" s="719"/>
      <c r="C35" s="719"/>
      <c r="D35" s="207"/>
    </row>
    <row r="36" spans="1:4" ht="14.25" customHeight="1" x14ac:dyDescent="0.25">
      <c r="A36" s="101" t="str">
        <f>A28</f>
        <v>kapaciteta, prerez, širina, moč ipd.</v>
      </c>
      <c r="B36" s="101" t="str">
        <f>B28</f>
        <v>način priključevanja</v>
      </c>
      <c r="C36" s="101" t="str">
        <f>C28</f>
        <v>k. o. mesta priključevanja</v>
      </c>
      <c r="D36" s="101" t="str">
        <f>D28</f>
        <v>parc. št. mesta priključevanja</v>
      </c>
    </row>
    <row r="37" spans="1:4" ht="15" x14ac:dyDescent="0.25">
      <c r="A37" s="514"/>
      <c r="B37" s="642"/>
      <c r="C37" s="514"/>
      <c r="D37" s="600"/>
    </row>
    <row r="38" spans="1:4" ht="15" x14ac:dyDescent="0.25">
      <c r="A38" s="641" t="str">
        <f>A30</f>
        <v>POTEK PRIKLJUČKA</v>
      </c>
      <c r="B38" s="641"/>
      <c r="C38" s="641"/>
      <c r="D38" s="641"/>
    </row>
    <row r="39" spans="1:4" ht="15" x14ac:dyDescent="0.25">
      <c r="A39" s="224" t="s">
        <v>115</v>
      </c>
      <c r="B39" s="722"/>
      <c r="C39" s="722"/>
      <c r="D39" s="722"/>
    </row>
    <row r="40" spans="1:4" ht="15" x14ac:dyDescent="0.25">
      <c r="A40" s="475" t="s">
        <v>92</v>
      </c>
      <c r="B40" s="723"/>
      <c r="C40" s="723"/>
      <c r="D40" s="723"/>
    </row>
    <row r="41" spans="1:4" ht="15" x14ac:dyDescent="0.25">
      <c r="A41" s="113" t="s">
        <v>1010</v>
      </c>
      <c r="B41" s="113"/>
      <c r="C41" s="113"/>
      <c r="D41" s="113"/>
    </row>
    <row r="42" spans="1:4" ht="15" x14ac:dyDescent="0.25">
      <c r="A42" s="236" t="s">
        <v>60</v>
      </c>
      <c r="B42" s="236"/>
      <c r="C42" s="236"/>
      <c r="D42" s="236"/>
    </row>
    <row r="43" spans="1:4" ht="15" x14ac:dyDescent="0.25">
      <c r="A43" s="101" t="str">
        <f>A27</f>
        <v>predvidena komunalna oskrba</v>
      </c>
      <c r="B43" s="724"/>
      <c r="C43" s="724"/>
      <c r="D43" s="666"/>
    </row>
    <row r="44" spans="1:4" ht="13.5" customHeight="1" x14ac:dyDescent="0.25">
      <c r="A44" s="101" t="str">
        <f>A36</f>
        <v>kapaciteta, prerez, širina, moč ipd.</v>
      </c>
      <c r="B44" s="101" t="str">
        <f>B36</f>
        <v>način priključevanja</v>
      </c>
      <c r="C44" s="101" t="str">
        <f>C36</f>
        <v>k. o. mesta priključevanja</v>
      </c>
      <c r="D44" s="101" t="str">
        <f>D36</f>
        <v>parc. št. mesta priključevanja</v>
      </c>
    </row>
    <row r="45" spans="1:4" ht="15" x14ac:dyDescent="0.25">
      <c r="A45" s="514"/>
      <c r="B45" s="514"/>
      <c r="C45" s="514"/>
      <c r="D45" s="600"/>
    </row>
    <row r="46" spans="1:4" ht="15" x14ac:dyDescent="0.25">
      <c r="A46" s="641" t="str">
        <f>A30</f>
        <v>POTEK PRIKLJUČKA</v>
      </c>
      <c r="B46" s="641"/>
      <c r="C46" s="641"/>
      <c r="D46" s="641"/>
    </row>
    <row r="47" spans="1:4" ht="15" x14ac:dyDescent="0.25">
      <c r="A47" s="224" t="s">
        <v>115</v>
      </c>
      <c r="B47" s="722"/>
      <c r="C47" s="722"/>
      <c r="D47" s="722"/>
    </row>
    <row r="48" spans="1:4" ht="15" x14ac:dyDescent="0.25">
      <c r="A48" s="475" t="s">
        <v>92</v>
      </c>
      <c r="B48" s="723"/>
      <c r="C48" s="723"/>
      <c r="D48" s="723"/>
    </row>
    <row r="49" spans="1:4" ht="15" x14ac:dyDescent="0.25">
      <c r="A49" s="113" t="s">
        <v>1010</v>
      </c>
      <c r="B49" s="113"/>
      <c r="C49" s="113"/>
      <c r="D49" s="113"/>
    </row>
    <row r="50" spans="1:4" ht="15" x14ac:dyDescent="0.25">
      <c r="A50" s="236" t="s">
        <v>50</v>
      </c>
      <c r="B50" s="236"/>
      <c r="C50" s="236"/>
      <c r="D50" s="236"/>
    </row>
    <row r="51" spans="1:4" ht="15" x14ac:dyDescent="0.25">
      <c r="A51" s="101" t="str">
        <f>A27</f>
        <v>predvidena komunalna oskrba</v>
      </c>
      <c r="B51" s="724"/>
      <c r="C51" s="724"/>
      <c r="D51" s="666"/>
    </row>
    <row r="52" spans="1:4" ht="27" x14ac:dyDescent="0.25">
      <c r="A52" s="101" t="str">
        <f>A44</f>
        <v>kapaciteta, prerez, širina, moč ipd.</v>
      </c>
      <c r="B52" s="101" t="str">
        <f>B44</f>
        <v>način priključevanja</v>
      </c>
      <c r="C52" s="101" t="str">
        <f>C44</f>
        <v>k. o. mesta priključevanja</v>
      </c>
      <c r="D52" s="101" t="str">
        <f>D44</f>
        <v>parc. št. mesta priključevanja</v>
      </c>
    </row>
    <row r="53" spans="1:4" ht="15" x14ac:dyDescent="0.25">
      <c r="A53" s="514"/>
      <c r="B53" s="642"/>
      <c r="C53" s="642"/>
      <c r="D53" s="600"/>
    </row>
    <row r="54" spans="1:4" ht="15" x14ac:dyDescent="0.25">
      <c r="A54" s="641" t="str">
        <f>A30</f>
        <v>POTEK PRIKLJUČKA</v>
      </c>
      <c r="B54" s="641"/>
      <c r="C54" s="641"/>
      <c r="D54" s="641"/>
    </row>
    <row r="55" spans="1:4" ht="15" x14ac:dyDescent="0.25">
      <c r="A55" s="224" t="s">
        <v>115</v>
      </c>
      <c r="B55" s="722"/>
      <c r="C55" s="722"/>
      <c r="D55" s="722"/>
    </row>
    <row r="56" spans="1:4" ht="15" x14ac:dyDescent="0.25">
      <c r="A56" s="475" t="s">
        <v>92</v>
      </c>
      <c r="B56" s="723"/>
      <c r="C56" s="723"/>
      <c r="D56" s="723"/>
    </row>
    <row r="57" spans="1:4" ht="15" x14ac:dyDescent="0.25">
      <c r="A57" s="113" t="s">
        <v>1010</v>
      </c>
      <c r="B57" s="113"/>
      <c r="C57" s="113"/>
      <c r="D57" s="113"/>
    </row>
    <row r="58" spans="1:4" ht="15" x14ac:dyDescent="0.25">
      <c r="A58" s="236" t="s">
        <v>129</v>
      </c>
      <c r="B58" s="236"/>
      <c r="C58" s="236"/>
      <c r="D58" s="236"/>
    </row>
    <row r="59" spans="1:4" ht="15" x14ac:dyDescent="0.25">
      <c r="A59" s="101" t="str">
        <f>A27</f>
        <v>predvidena komunalna oskrba</v>
      </c>
      <c r="B59" s="731"/>
      <c r="C59" s="731"/>
      <c r="D59" s="666"/>
    </row>
    <row r="60" spans="1:4" ht="27" x14ac:dyDescent="0.25">
      <c r="A60" s="101" t="str">
        <f>A52</f>
        <v>kapaciteta, prerez, širina, moč ipd.</v>
      </c>
      <c r="B60" s="101" t="str">
        <f>B52</f>
        <v>način priključevanja</v>
      </c>
      <c r="C60" s="101" t="str">
        <f>C52</f>
        <v>k. o. mesta priključevanja</v>
      </c>
      <c r="D60" s="101" t="str">
        <f>D52</f>
        <v>parc. št. mesta priključevanja</v>
      </c>
    </row>
    <row r="61" spans="1:4" ht="15" x14ac:dyDescent="0.25">
      <c r="A61" s="514"/>
      <c r="B61" s="514"/>
      <c r="C61" s="514"/>
      <c r="D61" s="600"/>
    </row>
    <row r="62" spans="1:4" ht="15" x14ac:dyDescent="0.25">
      <c r="A62" s="641" t="str">
        <f>A30</f>
        <v>POTEK PRIKLJUČKA</v>
      </c>
      <c r="B62" s="641"/>
      <c r="C62" s="641"/>
      <c r="D62" s="641"/>
    </row>
    <row r="63" spans="1:4" ht="15" x14ac:dyDescent="0.25">
      <c r="A63" s="224" t="s">
        <v>115</v>
      </c>
      <c r="B63" s="722"/>
      <c r="C63" s="722"/>
      <c r="D63" s="722"/>
    </row>
    <row r="64" spans="1:4" ht="15" x14ac:dyDescent="0.25">
      <c r="A64" s="475" t="s">
        <v>92</v>
      </c>
      <c r="B64" s="723"/>
      <c r="C64" s="723"/>
      <c r="D64" s="723"/>
    </row>
    <row r="65" spans="1:4" ht="15" x14ac:dyDescent="0.25">
      <c r="A65" s="113" t="s">
        <v>1010</v>
      </c>
      <c r="B65" s="598"/>
      <c r="C65" s="113"/>
      <c r="D65" s="113"/>
    </row>
    <row r="66" spans="1:4" ht="15" x14ac:dyDescent="0.25">
      <c r="A66" s="236" t="s">
        <v>134</v>
      </c>
      <c r="B66" s="597"/>
      <c r="C66" s="236"/>
      <c r="D66" s="236"/>
    </row>
    <row r="67" spans="1:4" ht="15" x14ac:dyDescent="0.25">
      <c r="A67" s="101" t="str">
        <f>A27</f>
        <v>predvidena komunalna oskrba</v>
      </c>
      <c r="B67" s="724"/>
      <c r="C67" s="724"/>
      <c r="D67" s="666"/>
    </row>
    <row r="68" spans="1:4" ht="27" x14ac:dyDescent="0.25">
      <c r="A68" s="101" t="str">
        <f>A60</f>
        <v>kapaciteta, prerez, širina, moč ipd.</v>
      </c>
      <c r="B68" s="101" t="str">
        <f>B60</f>
        <v>način priključevanja</v>
      </c>
      <c r="C68" s="101" t="str">
        <f>C60</f>
        <v>k. o. mesta priključevanja</v>
      </c>
      <c r="D68" s="101" t="str">
        <f>D60</f>
        <v>parc. št. mesta priključevanja</v>
      </c>
    </row>
    <row r="69" spans="1:4" ht="15" x14ac:dyDescent="0.25">
      <c r="A69" s="514"/>
      <c r="B69" s="642"/>
      <c r="C69" s="642"/>
      <c r="D69" s="600"/>
    </row>
    <row r="70" spans="1:4" ht="15" x14ac:dyDescent="0.25">
      <c r="A70" s="643" t="str">
        <f>A30</f>
        <v>POTEK PRIKLJUČKA</v>
      </c>
      <c r="B70" s="641"/>
      <c r="C70" s="641"/>
      <c r="D70" s="641"/>
    </row>
    <row r="71" spans="1:4" ht="15" x14ac:dyDescent="0.25">
      <c r="A71" s="224" t="s">
        <v>115</v>
      </c>
      <c r="B71" s="722"/>
      <c r="C71" s="722"/>
      <c r="D71" s="722"/>
    </row>
    <row r="72" spans="1:4" ht="15" x14ac:dyDescent="0.25">
      <c r="A72" s="475" t="s">
        <v>92</v>
      </c>
      <c r="B72" s="723"/>
      <c r="C72" s="723"/>
      <c r="D72" s="723"/>
    </row>
    <row r="73" spans="1:4" ht="15" x14ac:dyDescent="0.25">
      <c r="A73" s="113" t="s">
        <v>1010</v>
      </c>
      <c r="B73" s="113"/>
      <c r="C73" s="113"/>
      <c r="D73" s="113"/>
    </row>
    <row r="74" spans="1:4" ht="15" x14ac:dyDescent="0.25">
      <c r="A74" s="236" t="s">
        <v>136</v>
      </c>
      <c r="B74" s="236"/>
      <c r="C74" s="236"/>
      <c r="D74" s="236"/>
    </row>
    <row r="75" spans="1:4" ht="15" x14ac:dyDescent="0.25">
      <c r="A75" s="101" t="str">
        <f>A27</f>
        <v>predvidena komunalna oskrba</v>
      </c>
      <c r="B75" s="731"/>
      <c r="C75" s="731"/>
      <c r="D75" s="666"/>
    </row>
    <row r="76" spans="1:4" ht="27" x14ac:dyDescent="0.25">
      <c r="A76" s="101" t="str">
        <f>A68</f>
        <v>kapaciteta, prerez, širina, moč ipd.</v>
      </c>
      <c r="B76" s="101" t="str">
        <f>B68</f>
        <v>način priključevanja</v>
      </c>
      <c r="C76" s="101" t="str">
        <f>C68</f>
        <v>k. o. mesta priključevanja</v>
      </c>
      <c r="D76" s="101" t="str">
        <f>D68</f>
        <v>parc. št. mesta priključevanja</v>
      </c>
    </row>
    <row r="77" spans="1:4" ht="15" x14ac:dyDescent="0.25">
      <c r="A77" s="514"/>
      <c r="B77" s="514"/>
      <c r="C77" s="642"/>
      <c r="D77" s="600"/>
    </row>
    <row r="78" spans="1:4" ht="15" x14ac:dyDescent="0.25">
      <c r="A78" s="641" t="str">
        <f>A30</f>
        <v>POTEK PRIKLJUČKA</v>
      </c>
      <c r="B78" s="643"/>
      <c r="C78" s="641"/>
      <c r="D78" s="641"/>
    </row>
    <row r="79" spans="1:4" ht="15" x14ac:dyDescent="0.25">
      <c r="A79" s="224" t="s">
        <v>115</v>
      </c>
      <c r="B79" s="722"/>
      <c r="C79" s="722"/>
      <c r="D79" s="722"/>
    </row>
    <row r="80" spans="1:4" ht="15" x14ac:dyDescent="0.25">
      <c r="A80" s="475" t="s">
        <v>92</v>
      </c>
      <c r="B80" s="723"/>
      <c r="C80" s="723"/>
      <c r="D80" s="723"/>
    </row>
    <row r="81" spans="1:4" ht="15" x14ac:dyDescent="0.25">
      <c r="A81" s="113" t="s">
        <v>1010</v>
      </c>
      <c r="B81" s="113"/>
      <c r="C81" s="113"/>
      <c r="D81" s="113"/>
    </row>
    <row r="82" spans="1:4" ht="15" x14ac:dyDescent="0.25">
      <c r="A82" s="236" t="s">
        <v>1103</v>
      </c>
      <c r="B82" s="236"/>
      <c r="C82" s="236"/>
      <c r="D82" s="236"/>
    </row>
    <row r="83" spans="1:4" ht="15" x14ac:dyDescent="0.25">
      <c r="A83" s="101" t="str">
        <f>A27</f>
        <v>predvidena komunalna oskrba</v>
      </c>
      <c r="B83" s="724"/>
      <c r="C83" s="724"/>
      <c r="D83" s="666"/>
    </row>
    <row r="84" spans="1:4" ht="27" x14ac:dyDescent="0.25">
      <c r="A84" s="101" t="str">
        <f>A76</f>
        <v>kapaciteta, prerez, širina, moč ipd.</v>
      </c>
      <c r="B84" s="101" t="str">
        <f>B76</f>
        <v>način priključevanja</v>
      </c>
      <c r="C84" s="101" t="str">
        <f>C76</f>
        <v>k. o. mesta priključevanja</v>
      </c>
      <c r="D84" s="101" t="str">
        <f>D76</f>
        <v>parc. št. mesta priključevanja</v>
      </c>
    </row>
    <row r="85" spans="1:4" ht="15" x14ac:dyDescent="0.25">
      <c r="A85" s="514"/>
      <c r="B85" s="514"/>
      <c r="C85" s="642"/>
      <c r="D85" s="600"/>
    </row>
    <row r="86" spans="1:4" ht="15" x14ac:dyDescent="0.25">
      <c r="A86" s="641" t="str">
        <f>A30</f>
        <v>POTEK PRIKLJUČKA</v>
      </c>
      <c r="B86" s="641"/>
      <c r="C86" s="641"/>
      <c r="D86" s="641"/>
    </row>
    <row r="87" spans="1:4" ht="15" x14ac:dyDescent="0.25">
      <c r="A87" s="224" t="s">
        <v>115</v>
      </c>
      <c r="B87" s="722"/>
      <c r="C87" s="722"/>
      <c r="D87" s="722"/>
    </row>
    <row r="88" spans="1:4" ht="15" x14ac:dyDescent="0.25">
      <c r="A88" s="475" t="s">
        <v>92</v>
      </c>
      <c r="B88" s="723"/>
      <c r="C88" s="723"/>
      <c r="D88" s="723"/>
    </row>
    <row r="89" spans="1:4" ht="15" x14ac:dyDescent="0.25">
      <c r="A89" s="113" t="s">
        <v>1010</v>
      </c>
      <c r="B89" s="113"/>
      <c r="C89" s="113"/>
      <c r="D89" s="113"/>
    </row>
    <row r="90" spans="1:4" ht="15" x14ac:dyDescent="0.25">
      <c r="A90" s="236" t="s">
        <v>291</v>
      </c>
      <c r="B90" s="236"/>
      <c r="C90" s="236"/>
      <c r="D90" s="236"/>
    </row>
    <row r="91" spans="1:4" ht="15" x14ac:dyDescent="0.25">
      <c r="A91" s="101" t="str">
        <f>A27</f>
        <v>predvidena komunalna oskrba</v>
      </c>
      <c r="B91" s="724"/>
      <c r="C91" s="724"/>
      <c r="D91" s="666"/>
    </row>
    <row r="92" spans="1:4" ht="27" x14ac:dyDescent="0.25">
      <c r="A92" s="101" t="str">
        <f>A84</f>
        <v>kapaciteta, prerez, širina, moč ipd.</v>
      </c>
      <c r="B92" s="101" t="str">
        <f>B84</f>
        <v>način priključevanja</v>
      </c>
      <c r="C92" s="101" t="str">
        <f>C84</f>
        <v>k. o. mesta priključevanja</v>
      </c>
      <c r="D92" s="101" t="str">
        <f>D84</f>
        <v>parc. št. mesta priključevanja</v>
      </c>
    </row>
    <row r="93" spans="1:4" ht="15" x14ac:dyDescent="0.25">
      <c r="A93" s="209"/>
      <c r="B93" s="203"/>
      <c r="C93" s="514"/>
      <c r="D93" s="600"/>
    </row>
    <row r="94" spans="1:4" ht="15" x14ac:dyDescent="0.25">
      <c r="A94" s="641" t="str">
        <f>A30</f>
        <v>POTEK PRIKLJUČKA</v>
      </c>
      <c r="B94" s="641"/>
      <c r="C94" s="641"/>
      <c r="D94" s="641"/>
    </row>
    <row r="95" spans="1:4" ht="15" x14ac:dyDescent="0.25">
      <c r="A95" s="224" t="s">
        <v>115</v>
      </c>
      <c r="B95" s="722"/>
      <c r="C95" s="722"/>
      <c r="D95" s="722"/>
    </row>
    <row r="96" spans="1:4" ht="15" x14ac:dyDescent="0.25">
      <c r="A96" s="475" t="s">
        <v>92</v>
      </c>
      <c r="B96" s="723"/>
      <c r="C96" s="723"/>
      <c r="D96" s="723"/>
    </row>
    <row r="97" spans="1:4" ht="15" x14ac:dyDescent="0.25">
      <c r="A97" s="113" t="s">
        <v>1010</v>
      </c>
      <c r="B97" s="113"/>
      <c r="C97" s="113"/>
      <c r="D97" s="113"/>
    </row>
    <row r="98" spans="1:4" ht="15" x14ac:dyDescent="0.25">
      <c r="A98" s="236" t="s">
        <v>132</v>
      </c>
      <c r="B98" s="236"/>
      <c r="C98" s="236"/>
      <c r="D98" s="236"/>
    </row>
    <row r="99" spans="1:4" ht="27" x14ac:dyDescent="0.25">
      <c r="A99" s="101" t="str">
        <f>A92</f>
        <v>kapaciteta, prerez, širina, moč ipd.</v>
      </c>
      <c r="B99" s="101"/>
      <c r="C99" s="101" t="s">
        <v>1198</v>
      </c>
      <c r="D99" s="101" t="s">
        <v>1199</v>
      </c>
    </row>
    <row r="100" spans="1:4" ht="15" x14ac:dyDescent="0.25">
      <c r="A100" s="209"/>
      <c r="B100" s="101"/>
      <c r="C100" s="514"/>
      <c r="D100" s="600"/>
    </row>
    <row r="101" spans="1:4" ht="15" x14ac:dyDescent="0.25">
      <c r="A101" s="113" t="s">
        <v>1010</v>
      </c>
      <c r="B101" s="113"/>
      <c r="C101" s="113"/>
      <c r="D101" s="113"/>
    </row>
    <row r="102" spans="1:4" ht="15" x14ac:dyDescent="0.25">
      <c r="A102" s="473" t="s">
        <v>477</v>
      </c>
      <c r="B102" s="236"/>
      <c r="C102" s="236"/>
      <c r="D102" s="236"/>
    </row>
    <row r="103" spans="1:4" ht="15" x14ac:dyDescent="0.25">
      <c r="A103" s="101" t="str">
        <f>A27</f>
        <v>predvidena komunalna oskrba</v>
      </c>
      <c r="B103" s="209"/>
      <c r="C103" s="559"/>
      <c r="D103" s="559"/>
    </row>
    <row r="104" spans="1:4" ht="27" x14ac:dyDescent="0.25">
      <c r="A104" s="101" t="str">
        <f>A92</f>
        <v>kapaciteta, prerez, širina, moč ipd.</v>
      </c>
      <c r="B104" s="101" t="str">
        <f>B92</f>
        <v>način priključevanja</v>
      </c>
      <c r="C104" s="101" t="str">
        <f>C92</f>
        <v>k. o. mesta priključevanja</v>
      </c>
      <c r="D104" s="101" t="str">
        <f>D92</f>
        <v>parc. št. mesta priključevanja</v>
      </c>
    </row>
    <row r="105" spans="1:4" ht="15" x14ac:dyDescent="0.25">
      <c r="A105" s="514"/>
      <c r="B105" s="514"/>
      <c r="C105" s="514"/>
      <c r="D105" s="600"/>
    </row>
    <row r="106" spans="1:4" ht="15" x14ac:dyDescent="0.25">
      <c r="A106" s="641" t="str">
        <f>A86</f>
        <v>POTEK PRIKLJUČKA</v>
      </c>
      <c r="B106" s="641"/>
      <c r="C106" s="641"/>
      <c r="D106" s="641"/>
    </row>
    <row r="107" spans="1:4" ht="15" x14ac:dyDescent="0.25">
      <c r="A107" s="224" t="s">
        <v>115</v>
      </c>
      <c r="B107" s="722"/>
      <c r="C107" s="722"/>
      <c r="D107" s="722"/>
    </row>
    <row r="108" spans="1:4" ht="15" x14ac:dyDescent="0.25">
      <c r="A108" s="475" t="s">
        <v>92</v>
      </c>
      <c r="B108" s="723"/>
      <c r="C108" s="723"/>
      <c r="D108" s="723"/>
    </row>
    <row r="109" spans="1:4" ht="15" x14ac:dyDescent="0.25">
      <c r="A109" s="113" t="s">
        <v>1010</v>
      </c>
      <c r="B109" s="113"/>
      <c r="C109" s="113"/>
      <c r="D109" s="113"/>
    </row>
    <row r="110" spans="1:4" ht="15" x14ac:dyDescent="0.25">
      <c r="A110" s="729" t="s">
        <v>1200</v>
      </c>
      <c r="B110" s="729"/>
      <c r="C110" s="729"/>
      <c r="D110" s="729"/>
    </row>
    <row r="111" spans="1:4" ht="15" x14ac:dyDescent="0.25">
      <c r="A111" s="730" t="s">
        <v>1201</v>
      </c>
      <c r="B111" s="730"/>
      <c r="C111" s="730"/>
      <c r="D111" s="730"/>
    </row>
    <row r="112" spans="1:4" ht="15" x14ac:dyDescent="0.25">
      <c r="A112" s="224" t="s">
        <v>1104</v>
      </c>
      <c r="B112" s="722"/>
      <c r="C112" s="722"/>
      <c r="D112" s="722"/>
    </row>
    <row r="113" spans="1:4" ht="15" x14ac:dyDescent="0.25">
      <c r="A113" s="224" t="s">
        <v>115</v>
      </c>
      <c r="B113" s="722"/>
      <c r="C113" s="722"/>
      <c r="D113" s="722"/>
    </row>
    <row r="114" spans="1:4" ht="15" x14ac:dyDescent="0.25">
      <c r="A114" s="224" t="s">
        <v>92</v>
      </c>
      <c r="B114" s="723"/>
      <c r="C114" s="723"/>
      <c r="D114" s="723"/>
    </row>
    <row r="115" spans="1:4" ht="15" x14ac:dyDescent="0.25">
      <c r="A115" s="728" t="s">
        <v>1010</v>
      </c>
      <c r="B115" s="728"/>
      <c r="C115" s="728"/>
      <c r="D115" s="728"/>
    </row>
    <row r="116" spans="1:4" ht="15" x14ac:dyDescent="0.25">
      <c r="A116" s="729" t="s">
        <v>474</v>
      </c>
      <c r="B116" s="729"/>
      <c r="C116" s="729"/>
      <c r="D116" s="729"/>
    </row>
    <row r="117" spans="1:4" ht="15" x14ac:dyDescent="0.25">
      <c r="A117" s="728" t="s">
        <v>1209</v>
      </c>
      <c r="B117" s="728"/>
      <c r="C117" s="728"/>
      <c r="D117" s="728"/>
    </row>
    <row r="118" spans="1:4" ht="15" x14ac:dyDescent="0.25">
      <c r="A118" s="224" t="s">
        <v>115</v>
      </c>
      <c r="B118" s="723"/>
      <c r="C118" s="723"/>
      <c r="D118" s="723"/>
    </row>
    <row r="119" spans="1:4" ht="15" x14ac:dyDescent="0.25">
      <c r="A119" s="224" t="s">
        <v>92</v>
      </c>
      <c r="B119" s="723"/>
      <c r="C119" s="723"/>
      <c r="D119" s="723"/>
    </row>
    <row r="120" spans="1:4" ht="15" x14ac:dyDescent="0.25">
      <c r="A120" s="728" t="s">
        <v>1010</v>
      </c>
      <c r="B120" s="728"/>
      <c r="C120" s="728"/>
      <c r="D120" s="728"/>
    </row>
    <row r="121" spans="1:4" ht="15" x14ac:dyDescent="0.25">
      <c r="A121" s="729" t="s">
        <v>475</v>
      </c>
      <c r="B121" s="729"/>
      <c r="C121" s="729"/>
      <c r="D121" s="729"/>
    </row>
    <row r="122" spans="1:4" ht="15" x14ac:dyDescent="0.25">
      <c r="A122" s="730" t="s">
        <v>1202</v>
      </c>
      <c r="B122" s="730"/>
      <c r="C122" s="730"/>
      <c r="D122" s="730"/>
    </row>
    <row r="123" spans="1:4" ht="15" x14ac:dyDescent="0.25">
      <c r="A123" s="224" t="s">
        <v>115</v>
      </c>
      <c r="B123" s="723"/>
      <c r="C123" s="723"/>
      <c r="D123" s="723"/>
    </row>
    <row r="124" spans="1:4" ht="15" x14ac:dyDescent="0.25">
      <c r="A124" s="224" t="s">
        <v>92</v>
      </c>
      <c r="B124" s="723"/>
      <c r="C124" s="723"/>
      <c r="D124" s="723"/>
    </row>
    <row r="125" spans="1:4" ht="15" x14ac:dyDescent="0.25">
      <c r="A125" s="728" t="s">
        <v>1010</v>
      </c>
      <c r="B125" s="728"/>
      <c r="C125" s="728"/>
      <c r="D125" s="728"/>
    </row>
  </sheetData>
  <sheetProtection sheet="1" objects="1" scenarios="1"/>
  <mergeCells count="52">
    <mergeCell ref="B51:C51"/>
    <mergeCell ref="B59:C59"/>
    <mergeCell ref="B67:C67"/>
    <mergeCell ref="B75:C75"/>
    <mergeCell ref="B83:C83"/>
    <mergeCell ref="B88:D88"/>
    <mergeCell ref="B107:D107"/>
    <mergeCell ref="B108:D108"/>
    <mergeCell ref="B95:D95"/>
    <mergeCell ref="B96:D96"/>
    <mergeCell ref="B91:C91"/>
    <mergeCell ref="B114:D114"/>
    <mergeCell ref="A115:D115"/>
    <mergeCell ref="A116:D116"/>
    <mergeCell ref="A117:D117"/>
    <mergeCell ref="A110:D110"/>
    <mergeCell ref="A111:D111"/>
    <mergeCell ref="B112:D112"/>
    <mergeCell ref="B113:D113"/>
    <mergeCell ref="B118:D118"/>
    <mergeCell ref="B124:D124"/>
    <mergeCell ref="A125:D125"/>
    <mergeCell ref="B119:D119"/>
    <mergeCell ref="A120:D120"/>
    <mergeCell ref="A121:D121"/>
    <mergeCell ref="A122:D122"/>
    <mergeCell ref="B123:D123"/>
    <mergeCell ref="A2:B2"/>
    <mergeCell ref="A4:D4"/>
    <mergeCell ref="B5:D5"/>
    <mergeCell ref="A7:D7"/>
    <mergeCell ref="B6:D6"/>
    <mergeCell ref="A25:D25"/>
    <mergeCell ref="A24:D24"/>
    <mergeCell ref="B31:D31"/>
    <mergeCell ref="B32:D32"/>
    <mergeCell ref="B39:D39"/>
    <mergeCell ref="B40:D40"/>
    <mergeCell ref="B47:D47"/>
    <mergeCell ref="B48:D48"/>
    <mergeCell ref="B27:C27"/>
    <mergeCell ref="B35:C35"/>
    <mergeCell ref="B43:C43"/>
    <mergeCell ref="B87:D87"/>
    <mergeCell ref="B55:D55"/>
    <mergeCell ref="B56:D56"/>
    <mergeCell ref="B63:D63"/>
    <mergeCell ref="B64:D64"/>
    <mergeCell ref="B79:D79"/>
    <mergeCell ref="B80:D80"/>
    <mergeCell ref="B71:D71"/>
    <mergeCell ref="B72:D72"/>
  </mergeCells>
  <conditionalFormatting sqref="A124 A5:A6 A31:A32 A112:A114 A118:A119">
    <cfRule type="expression" dxfId="119" priority="65">
      <formula>#REF!=TRUE</formula>
    </cfRule>
  </conditionalFormatting>
  <conditionalFormatting sqref="A123">
    <cfRule type="expression" dxfId="118" priority="64">
      <formula>#REF!=TRUE</formula>
    </cfRule>
  </conditionalFormatting>
  <conditionalFormatting sqref="A26 A30:A31">
    <cfRule type="expression" dxfId="117" priority="60">
      <formula>#REF!=TRUE</formula>
    </cfRule>
  </conditionalFormatting>
  <conditionalFormatting sqref="A9 B11:B12 A13:A14 B16:B17 B21:B22 A18:A19 A23 A47:A48 A55:A56 A63:A64 A71:A72 A79:A80 A87:A88 A95:A96 A107:A108 A39:A40">
    <cfRule type="expression" dxfId="116" priority="59">
      <formula>#REF!=TRUE</formula>
    </cfRule>
  </conditionalFormatting>
  <conditionalFormatting sqref="A34:A35 A38">
    <cfRule type="expression" dxfId="115" priority="56">
      <formula>#REF!=TRUE</formula>
    </cfRule>
  </conditionalFormatting>
  <conditionalFormatting sqref="A42:A43 A46">
    <cfRule type="expression" dxfId="114" priority="54">
      <formula>#REF!=TRUE</formula>
    </cfRule>
  </conditionalFormatting>
  <conditionalFormatting sqref="A50:A51 A54">
    <cfRule type="expression" dxfId="113" priority="52">
      <formula>#REF!=TRUE</formula>
    </cfRule>
  </conditionalFormatting>
  <conditionalFormatting sqref="A58:A59 A62">
    <cfRule type="expression" dxfId="112" priority="50">
      <formula>#REF!=TRUE</formula>
    </cfRule>
  </conditionalFormatting>
  <conditionalFormatting sqref="A66:A67 A70">
    <cfRule type="expression" dxfId="111" priority="48">
      <formula>#REF!=TRUE</formula>
    </cfRule>
  </conditionalFormatting>
  <conditionalFormatting sqref="A74:A75 A78">
    <cfRule type="expression" dxfId="110" priority="46">
      <formula>#REF!=TRUE</formula>
    </cfRule>
  </conditionalFormatting>
  <conditionalFormatting sqref="A90:A91 A94">
    <cfRule type="expression" dxfId="109" priority="44">
      <formula>#REF!=TRUE</formula>
    </cfRule>
  </conditionalFormatting>
  <conditionalFormatting sqref="A98">
    <cfRule type="expression" dxfId="108" priority="42">
      <formula>#REF!=TRUE</formula>
    </cfRule>
  </conditionalFormatting>
  <conditionalFormatting sqref="A82:A83 A86">
    <cfRule type="expression" dxfId="107" priority="40">
      <formula>#REF!=TRUE</formula>
    </cfRule>
  </conditionalFormatting>
  <conditionalFormatting sqref="A102:A103">
    <cfRule type="expression" dxfId="106" priority="38">
      <formula>#REF!=TRUE</formula>
    </cfRule>
  </conditionalFormatting>
  <conditionalFormatting sqref="A106">
    <cfRule type="expression" dxfId="105" priority="35">
      <formula>#REF!=TRUE</formula>
    </cfRule>
  </conditionalFormatting>
  <conditionalFormatting sqref="A39">
    <cfRule type="expression" dxfId="104" priority="32">
      <formula>#REF!=TRUE</formula>
    </cfRule>
  </conditionalFormatting>
  <conditionalFormatting sqref="A39">
    <cfRule type="expression" dxfId="103" priority="31">
      <formula>#REF!=TRUE</formula>
    </cfRule>
  </conditionalFormatting>
  <conditionalFormatting sqref="A47">
    <cfRule type="expression" dxfId="102" priority="29">
      <formula>#REF!=TRUE</formula>
    </cfRule>
  </conditionalFormatting>
  <conditionalFormatting sqref="A47">
    <cfRule type="expression" dxfId="101" priority="28">
      <formula>#REF!=TRUE</formula>
    </cfRule>
  </conditionalFormatting>
  <conditionalFormatting sqref="A55">
    <cfRule type="expression" dxfId="100" priority="26">
      <formula>#REF!=TRUE</formula>
    </cfRule>
  </conditionalFormatting>
  <conditionalFormatting sqref="A55">
    <cfRule type="expression" dxfId="99" priority="25">
      <formula>#REF!=TRUE</formula>
    </cfRule>
  </conditionalFormatting>
  <conditionalFormatting sqref="A63">
    <cfRule type="expression" dxfId="98" priority="23">
      <formula>#REF!=TRUE</formula>
    </cfRule>
  </conditionalFormatting>
  <conditionalFormatting sqref="A63">
    <cfRule type="expression" dxfId="97" priority="22">
      <formula>#REF!=TRUE</formula>
    </cfRule>
  </conditionalFormatting>
  <conditionalFormatting sqref="A71">
    <cfRule type="expression" dxfId="96" priority="20">
      <formula>#REF!=TRUE</formula>
    </cfRule>
  </conditionalFormatting>
  <conditionalFormatting sqref="A71">
    <cfRule type="expression" dxfId="95" priority="19">
      <formula>#REF!=TRUE</formula>
    </cfRule>
  </conditionalFormatting>
  <conditionalFormatting sqref="A79">
    <cfRule type="expression" dxfId="94" priority="17">
      <formula>#REF!=TRUE</formula>
    </cfRule>
  </conditionalFormatting>
  <conditionalFormatting sqref="A79">
    <cfRule type="expression" dxfId="93" priority="16">
      <formula>#REF!=TRUE</formula>
    </cfRule>
  </conditionalFormatting>
  <conditionalFormatting sqref="A87">
    <cfRule type="expression" dxfId="92" priority="14">
      <formula>#REF!=TRUE</formula>
    </cfRule>
  </conditionalFormatting>
  <conditionalFormatting sqref="A87">
    <cfRule type="expression" dxfId="91" priority="13">
      <formula>#REF!=TRUE</formula>
    </cfRule>
  </conditionalFormatting>
  <conditionalFormatting sqref="A95">
    <cfRule type="expression" dxfId="90" priority="11">
      <formula>#REF!=TRUE</formula>
    </cfRule>
  </conditionalFormatting>
  <conditionalFormatting sqref="A95">
    <cfRule type="expression" dxfId="89" priority="10">
      <formula>#REF!=TRUE</formula>
    </cfRule>
  </conditionalFormatting>
  <conditionalFormatting sqref="A107">
    <cfRule type="expression" dxfId="88" priority="8">
      <formula>#REF!=TRUE</formula>
    </cfRule>
  </conditionalFormatting>
  <conditionalFormatting sqref="A107">
    <cfRule type="expression" dxfId="87" priority="7">
      <formula>#REF!=TRUE</formula>
    </cfRule>
  </conditionalFormatting>
  <conditionalFormatting sqref="A11:A12">
    <cfRule type="expression" dxfId="86" priority="6">
      <formula>#REF!=TRUE</formula>
    </cfRule>
  </conditionalFormatting>
  <conditionalFormatting sqref="A16:A17">
    <cfRule type="expression" dxfId="85" priority="3">
      <formula>#REF!=TRUE</formula>
    </cfRule>
  </conditionalFormatting>
  <conditionalFormatting sqref="A21:A22">
    <cfRule type="expression" dxfId="84" priority="2">
      <formula>#REF!=TRUE</formula>
    </cfRule>
  </conditionalFormatting>
  <conditionalFormatting sqref="C29">
    <cfRule type="expression" dxfId="83" priority="1">
      <formula>#REF!=TRUE</formula>
    </cfRule>
  </conditionalFormatting>
  <dataValidations count="4">
    <dataValidation type="list" allowBlank="1" showInputMessage="1" showErrorMessage="1" sqref="B27 B35">
      <formula1>KO_SPLOSNO</formula1>
    </dataValidation>
    <dataValidation type="list" allowBlank="1" showInputMessage="1" prompt="VPIŠI ALI IZBERI IZ SEZNAMA" sqref="B67">
      <formula1>KO_FEKALNE_VODE</formula1>
    </dataValidation>
    <dataValidation type="list" allowBlank="1" showInputMessage="1" prompt="VPIŠI ALI IZBERI IZ SEZNAMA" sqref="B75">
      <formula1>KO_METEORNE_VODE</formula1>
    </dataValidation>
    <dataValidation type="list" allowBlank="1" showInputMessage="1" prompt="VPIŠI ALI IZBERI IZ SEZNAMA" sqref="B37 B53 B61 B85">
      <formula1>KO_MESTO_PRIKLJUCITVE</formula1>
    </dataValidation>
  </dataValidation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rowBreaks count="1" manualBreakCount="1">
    <brk id="89" max="16383" man="1"/>
  </rowBreaks>
  <drawing r:id="rId2"/>
  <legacyDrawing r:id="rId3"/>
  <controls>
    <mc:AlternateContent xmlns:mc="http://schemas.openxmlformats.org/markup-compatibility/2006">
      <mc:Choice Requires="x14">
        <control shapeId="610307" r:id="rId4" name="CommandButton1">
          <controlPr defaultSize="0" print="0" autoLine="0" r:id="rId5">
            <anchor>
              <from>
                <xdr:col>2</xdr:col>
                <xdr:colOff>1162050</xdr:colOff>
                <xdr:row>0</xdr:row>
                <xdr:rowOff>95250</xdr:rowOff>
              </from>
              <to>
                <xdr:col>3</xdr:col>
                <xdr:colOff>1438275</xdr:colOff>
                <xdr:row>1</xdr:row>
                <xdr:rowOff>19050</xdr:rowOff>
              </to>
            </anchor>
          </controlPr>
        </control>
      </mc:Choice>
      <mc:Fallback>
        <control shapeId="610307" r:id="rId4" name="CommandButton1"/>
      </mc:Fallback>
    </mc:AlternateContent>
    <mc:AlternateContent xmlns:mc="http://schemas.openxmlformats.org/markup-compatibility/2006">
      <mc:Choice Requires="x14">
        <control shapeId="610308" r:id="rId6" name="CommandButton2">
          <controlPr defaultSize="0" print="0" autoLine="0" r:id="rId7">
            <anchor>
              <from>
                <xdr:col>2</xdr:col>
                <xdr:colOff>1162050</xdr:colOff>
                <xdr:row>1</xdr:row>
                <xdr:rowOff>76200</xdr:rowOff>
              </from>
              <to>
                <xdr:col>3</xdr:col>
                <xdr:colOff>1438275</xdr:colOff>
                <xdr:row>1</xdr:row>
                <xdr:rowOff>295275</xdr:rowOff>
              </to>
            </anchor>
          </controlPr>
        </control>
      </mc:Choice>
      <mc:Fallback>
        <control shapeId="610308" r:id="rId6" name="CommandButton2"/>
      </mc:Fallback>
    </mc:AlternateContent>
    <mc:AlternateContent xmlns:mc="http://schemas.openxmlformats.org/markup-compatibility/2006">
      <mc:Choice Requires="x14">
        <control shapeId="610309" r:id="rId8" name="CommandButton3">
          <controlPr defaultSize="0" print="0" autoLine="0" r:id="rId9">
            <anchor>
              <from>
                <xdr:col>2</xdr:col>
                <xdr:colOff>1162050</xdr:colOff>
                <xdr:row>1</xdr:row>
                <xdr:rowOff>333375</xdr:rowOff>
              </from>
              <to>
                <xdr:col>3</xdr:col>
                <xdr:colOff>1438275</xdr:colOff>
                <xdr:row>1</xdr:row>
                <xdr:rowOff>552450</xdr:rowOff>
              </to>
            </anchor>
          </controlPr>
        </control>
      </mc:Choice>
      <mc:Fallback>
        <control shapeId="610309" r:id="rId8" name="CommandButton3"/>
      </mc:Fallback>
    </mc:AlternateContent>
    <mc:AlternateContent xmlns:mc="http://schemas.openxmlformats.org/markup-compatibility/2006">
      <mc:Choice Requires="x14">
        <control shapeId="610305" r:id="rId10" name="Group Box 1">
          <controlPr defaultSize="0" print="0" autoFill="0" autoPict="0">
            <anchor moveWithCells="1">
              <from>
                <xdr:col>0</xdr:col>
                <xdr:colOff>333375</xdr:colOff>
                <xdr:row>125</xdr:row>
                <xdr:rowOff>0</xdr:rowOff>
              </from>
              <to>
                <xdr:col>0</xdr:col>
                <xdr:colOff>971550</xdr:colOff>
                <xdr:row>130</xdr:row>
                <xdr:rowOff>47625</xdr:rowOff>
              </to>
            </anchor>
          </controlPr>
        </control>
      </mc:Choice>
    </mc:AlternateContent>
    <mc:AlternateContent xmlns:mc="http://schemas.openxmlformats.org/markup-compatibility/2006">
      <mc:Choice Requires="x14">
        <control shapeId="610306" r:id="rId11" name="Group Box 2">
          <controlPr defaultSize="0" print="0" autoFill="0" autoPict="0">
            <anchor moveWithCells="1">
              <from>
                <xdr:col>1</xdr:col>
                <xdr:colOff>0</xdr:colOff>
                <xdr:row>125</xdr:row>
                <xdr:rowOff>0</xdr:rowOff>
              </from>
              <to>
                <xdr:col>1</xdr:col>
                <xdr:colOff>866775</xdr:colOff>
                <xdr:row>138</xdr:row>
                <xdr:rowOff>104775</xdr:rowOff>
              </to>
            </anchor>
          </controlPr>
        </control>
      </mc:Choice>
    </mc:AlternateContent>
  </controls>
  <extLst>
    <ext xmlns:x14="http://schemas.microsoft.com/office/spreadsheetml/2009/9/main" uri="{CCE6A557-97BC-4b89-ADB6-D9C93CAAB3DF}">
      <x14:dataValidations xmlns:xm="http://schemas.microsoft.com/office/excel/2006/main" count="4">
        <x14:dataValidation type="list" allowBlank="1" showInputMessage="1" prompt="VPIŠI ALI IZBERI IZ SEZNAMA">
          <x14:formula1>
            <xm:f>'BAZA PODATKOV'!$A$42:$A$45</xm:f>
          </x14:formula1>
          <xm:sqref>B43 B51 B91 B83</xm:sqref>
        </x14:dataValidation>
        <x14:dataValidation type="list" allowBlank="1" showInputMessage="1" prompt="VPIŠI ALI IZBERI IZ SEZNAMA">
          <x14:formula1>
            <xm:f>'BAZA PODATKOV'!$A$64:$A$65</xm:f>
          </x14:formula1>
          <xm:sqref>B59</xm:sqref>
        </x14:dataValidation>
        <x14:dataValidation type="list" allowBlank="1" showInputMessage="1" prompt="VPIŠI ALI IZBERI IZ SEZNAMA">
          <x14:formula1>
            <xm:f>'BAZA PODATKOV'!$A$71:$A$73</xm:f>
          </x14:formula1>
          <xm:sqref>B29</xm:sqref>
        </x14:dataValidation>
        <x14:dataValidation type="list" allowBlank="1" showInputMessage="1" prompt="VPIŠI ALI IZBERI IZ SEZNAMA">
          <x14:formula1>
            <xm:f>'BAZA PODATKOV'!$A$74:$A$77</xm:f>
          </x14:formula1>
          <xm:sqref>B45</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0" tint="-0.34998626667073579"/>
  </sheetPr>
  <dimension ref="A1:H233"/>
  <sheetViews>
    <sheetView showGridLines="0" view="pageLayout" zoomScaleNormal="100" workbookViewId="0">
      <selection activeCell="A22" sqref="A22"/>
    </sheetView>
  </sheetViews>
  <sheetFormatPr defaultColWidth="8" defaultRowHeight="16.5" x14ac:dyDescent="0.25"/>
  <cols>
    <col min="1" max="6" width="10.5703125" style="212" customWidth="1"/>
    <col min="7" max="8" width="10.5703125" style="54" customWidth="1"/>
    <col min="9" max="16384" width="8" style="54"/>
  </cols>
  <sheetData>
    <row r="1" spans="1:8" ht="23.25" x14ac:dyDescent="0.25">
      <c r="A1" s="68" t="s">
        <v>1205</v>
      </c>
      <c r="B1" s="401"/>
      <c r="C1" s="401"/>
      <c r="D1" s="401"/>
      <c r="E1" s="401"/>
      <c r="F1" s="401"/>
    </row>
    <row r="2" spans="1:8" ht="84.75" customHeight="1" x14ac:dyDescent="0.35">
      <c r="A2" s="699" t="s">
        <v>1227</v>
      </c>
      <c r="B2" s="699"/>
      <c r="C2" s="699"/>
      <c r="D2" s="699"/>
      <c r="E2" s="699"/>
      <c r="F2" s="395"/>
    </row>
    <row r="3" spans="1:8" ht="42.6" customHeight="1" x14ac:dyDescent="0.25">
      <c r="A3" s="396"/>
      <c r="G3" s="212"/>
      <c r="H3" s="212"/>
    </row>
    <row r="4" spans="1:8" ht="16.350000000000001" customHeight="1" x14ac:dyDescent="0.25">
      <c r="A4" s="71" t="s">
        <v>976</v>
      </c>
      <c r="B4" s="71"/>
      <c r="C4" s="71"/>
      <c r="D4" s="71"/>
      <c r="E4" s="71"/>
      <c r="F4" s="71"/>
      <c r="G4" s="71"/>
      <c r="H4" s="71"/>
    </row>
    <row r="5" spans="1:8" s="398" customFormat="1" ht="13.5" x14ac:dyDescent="0.2">
      <c r="A5" s="397"/>
      <c r="B5" s="397"/>
      <c r="C5" s="397"/>
      <c r="D5" s="397"/>
      <c r="E5" s="397"/>
      <c r="F5" s="397"/>
    </row>
    <row r="6" spans="1:8" ht="16.350000000000001" customHeight="1" x14ac:dyDescent="0.25">
      <c r="A6" s="403"/>
      <c r="B6" s="404"/>
      <c r="C6" s="404"/>
      <c r="D6" s="404"/>
      <c r="E6" s="404"/>
      <c r="F6" s="732" t="s">
        <v>1245</v>
      </c>
      <c r="G6" s="732"/>
      <c r="H6" s="733"/>
    </row>
    <row r="7" spans="1:8" s="399" customFormat="1" ht="83.25" customHeight="1" x14ac:dyDescent="0.2">
      <c r="A7" s="405" t="s">
        <v>977</v>
      </c>
      <c r="B7" s="402" t="s">
        <v>978</v>
      </c>
      <c r="C7" s="402" t="s">
        <v>1278</v>
      </c>
      <c r="D7" s="402" t="s">
        <v>979</v>
      </c>
      <c r="E7" s="402" t="s">
        <v>980</v>
      </c>
      <c r="F7" s="402" t="s">
        <v>981</v>
      </c>
      <c r="G7" s="402" t="s">
        <v>982</v>
      </c>
      <c r="H7" s="406" t="s">
        <v>983</v>
      </c>
    </row>
    <row r="8" spans="1:8" s="399" customFormat="1" ht="16.350000000000001" customHeight="1" x14ac:dyDescent="0.2">
      <c r="A8" s="409"/>
      <c r="B8" s="599"/>
      <c r="C8" s="412"/>
      <c r="D8" s="410"/>
      <c r="E8" s="410"/>
      <c r="F8" s="412"/>
      <c r="G8" s="412"/>
      <c r="H8" s="413"/>
    </row>
    <row r="9" spans="1:8" s="398" customFormat="1" ht="16.350000000000001" customHeight="1" x14ac:dyDescent="0.2">
      <c r="A9" s="409"/>
      <c r="B9" s="599"/>
      <c r="C9" s="412"/>
      <c r="D9" s="410"/>
      <c r="E9" s="410"/>
      <c r="F9" s="412"/>
      <c r="G9" s="412"/>
      <c r="H9" s="413"/>
    </row>
    <row r="10" spans="1:8" s="398" customFormat="1" ht="16.350000000000001" customHeight="1" x14ac:dyDescent="0.2">
      <c r="A10" s="407"/>
      <c r="B10" s="600"/>
      <c r="C10" s="412"/>
      <c r="D10" s="410"/>
      <c r="E10" s="410"/>
      <c r="F10" s="412"/>
      <c r="G10" s="412"/>
      <c r="H10" s="413"/>
    </row>
    <row r="11" spans="1:8" s="398" customFormat="1" ht="16.350000000000001" customHeight="1" x14ac:dyDescent="0.2">
      <c r="A11" s="407"/>
      <c r="B11" s="600"/>
      <c r="C11" s="412"/>
      <c r="D11" s="410"/>
      <c r="E11" s="410"/>
      <c r="F11" s="412"/>
      <c r="G11" s="412"/>
      <c r="H11" s="413"/>
    </row>
    <row r="12" spans="1:8" s="398" customFormat="1" ht="16.350000000000001" customHeight="1" x14ac:dyDescent="0.2">
      <c r="A12" s="407"/>
      <c r="B12" s="600"/>
      <c r="C12" s="412"/>
      <c r="D12" s="410"/>
      <c r="E12" s="410"/>
      <c r="F12" s="412"/>
      <c r="G12" s="412"/>
      <c r="H12" s="413"/>
    </row>
    <row r="13" spans="1:8" s="398" customFormat="1" ht="16.350000000000001" customHeight="1" x14ac:dyDescent="0.2">
      <c r="A13" s="407"/>
      <c r="B13" s="600"/>
      <c r="C13" s="412"/>
      <c r="D13" s="410"/>
      <c r="E13" s="410"/>
      <c r="F13" s="412"/>
      <c r="G13" s="412"/>
      <c r="H13" s="413"/>
    </row>
    <row r="14" spans="1:8" s="398" customFormat="1" ht="16.350000000000001" customHeight="1" x14ac:dyDescent="0.2">
      <c r="A14" s="407"/>
      <c r="B14" s="600"/>
      <c r="C14" s="412"/>
      <c r="D14" s="410"/>
      <c r="E14" s="410"/>
      <c r="F14" s="412"/>
      <c r="G14" s="412"/>
      <c r="H14" s="413"/>
    </row>
    <row r="15" spans="1:8" s="398" customFormat="1" ht="16.350000000000001" customHeight="1" x14ac:dyDescent="0.2">
      <c r="A15" s="407"/>
      <c r="B15" s="600"/>
      <c r="C15" s="412"/>
      <c r="D15" s="410"/>
      <c r="E15" s="410"/>
      <c r="F15" s="412"/>
      <c r="G15" s="412"/>
      <c r="H15" s="413"/>
    </row>
    <row r="16" spans="1:8" s="398" customFormat="1" ht="16.350000000000001" customHeight="1" x14ac:dyDescent="0.2">
      <c r="A16" s="407"/>
      <c r="B16" s="600"/>
      <c r="C16" s="412"/>
      <c r="D16" s="410"/>
      <c r="E16" s="410"/>
      <c r="F16" s="412"/>
      <c r="G16" s="412"/>
      <c r="H16" s="413"/>
    </row>
    <row r="17" spans="1:8" s="398" customFormat="1" ht="16.350000000000001" customHeight="1" x14ac:dyDescent="0.2">
      <c r="A17" s="407"/>
      <c r="B17" s="600"/>
      <c r="C17" s="412"/>
      <c r="D17" s="410"/>
      <c r="E17" s="410"/>
      <c r="F17" s="412"/>
      <c r="G17" s="412"/>
      <c r="H17" s="413"/>
    </row>
    <row r="18" spans="1:8" s="398" customFormat="1" ht="16.350000000000001" customHeight="1" x14ac:dyDescent="0.2">
      <c r="A18" s="407"/>
      <c r="B18" s="600"/>
      <c r="C18" s="412"/>
      <c r="D18" s="410"/>
      <c r="E18" s="410"/>
      <c r="F18" s="412"/>
      <c r="G18" s="412"/>
      <c r="H18" s="413"/>
    </row>
    <row r="19" spans="1:8" s="398" customFormat="1" ht="16.350000000000001" customHeight="1" x14ac:dyDescent="0.2">
      <c r="A19" s="407"/>
      <c r="B19" s="600"/>
      <c r="C19" s="412"/>
      <c r="D19" s="410"/>
      <c r="E19" s="410"/>
      <c r="F19" s="412"/>
      <c r="G19" s="412"/>
      <c r="H19" s="413"/>
    </row>
    <row r="20" spans="1:8" s="398" customFormat="1" ht="16.350000000000001" customHeight="1" x14ac:dyDescent="0.2">
      <c r="A20" s="407"/>
      <c r="B20" s="600"/>
      <c r="C20" s="412"/>
      <c r="D20" s="410"/>
      <c r="E20" s="410"/>
      <c r="F20" s="412"/>
      <c r="G20" s="412"/>
      <c r="H20" s="413"/>
    </row>
    <row r="21" spans="1:8" s="398" customFormat="1" ht="16.350000000000001" customHeight="1" x14ac:dyDescent="0.2">
      <c r="A21" s="407"/>
      <c r="B21" s="600"/>
      <c r="C21" s="412"/>
      <c r="D21" s="410"/>
      <c r="E21" s="410"/>
      <c r="F21" s="412"/>
      <c r="G21" s="412"/>
      <c r="H21" s="413"/>
    </row>
    <row r="22" spans="1:8" s="398" customFormat="1" ht="16.350000000000001" customHeight="1" x14ac:dyDescent="0.2">
      <c r="A22" s="408"/>
      <c r="B22" s="601"/>
      <c r="C22" s="414"/>
      <c r="D22" s="411"/>
      <c r="E22" s="411"/>
      <c r="F22" s="414"/>
      <c r="G22" s="414"/>
      <c r="H22" s="415"/>
    </row>
    <row r="23" spans="1:8" s="398" customFormat="1" ht="13.5" x14ac:dyDescent="0.2">
      <c r="A23" s="400" t="s">
        <v>1010</v>
      </c>
      <c r="B23" s="397"/>
      <c r="C23" s="397"/>
      <c r="D23" s="397"/>
      <c r="E23" s="397"/>
      <c r="F23" s="397"/>
    </row>
    <row r="24" spans="1:8" s="398" customFormat="1" ht="13.5" x14ac:dyDescent="0.2">
      <c r="A24" s="397"/>
      <c r="B24" s="397"/>
      <c r="C24" s="397"/>
      <c r="D24" s="397"/>
      <c r="E24" s="397"/>
      <c r="F24" s="397"/>
    </row>
    <row r="25" spans="1:8" s="398" customFormat="1" ht="13.5" x14ac:dyDescent="0.2">
      <c r="A25" s="397"/>
      <c r="B25" s="397"/>
      <c r="C25" s="397"/>
      <c r="D25" s="397"/>
      <c r="E25" s="397"/>
      <c r="F25" s="397"/>
    </row>
    <row r="26" spans="1:8" s="398" customFormat="1" ht="13.5" x14ac:dyDescent="0.2">
      <c r="A26" s="397"/>
      <c r="B26" s="397"/>
      <c r="C26" s="397"/>
      <c r="D26" s="397"/>
      <c r="E26" s="397"/>
      <c r="F26" s="397"/>
    </row>
    <row r="27" spans="1:8" s="398" customFormat="1" ht="13.5" x14ac:dyDescent="0.2">
      <c r="A27" s="397"/>
      <c r="B27" s="397"/>
      <c r="C27" s="397"/>
      <c r="D27" s="397"/>
      <c r="E27" s="397"/>
      <c r="F27" s="397"/>
    </row>
    <row r="28" spans="1:8" s="398" customFormat="1" ht="13.5" x14ac:dyDescent="0.2">
      <c r="A28" s="397"/>
      <c r="B28" s="397"/>
      <c r="C28" s="397"/>
      <c r="D28" s="397"/>
      <c r="E28" s="397"/>
      <c r="F28" s="397"/>
    </row>
    <row r="29" spans="1:8" s="398" customFormat="1" ht="13.5" x14ac:dyDescent="0.2">
      <c r="A29" s="397"/>
      <c r="B29" s="397"/>
      <c r="C29" s="397"/>
      <c r="D29" s="397"/>
      <c r="E29" s="397"/>
      <c r="F29" s="397"/>
    </row>
    <row r="30" spans="1:8" s="398" customFormat="1" ht="13.5" x14ac:dyDescent="0.2">
      <c r="A30" s="397"/>
      <c r="B30" s="397"/>
      <c r="C30" s="397"/>
      <c r="D30" s="397"/>
      <c r="E30" s="397"/>
      <c r="F30" s="397"/>
    </row>
    <row r="31" spans="1:8" s="398" customFormat="1" ht="13.5" x14ac:dyDescent="0.2">
      <c r="A31" s="397"/>
      <c r="B31" s="397"/>
      <c r="C31" s="397"/>
      <c r="D31" s="397"/>
      <c r="E31" s="397"/>
      <c r="F31" s="397"/>
    </row>
    <row r="32" spans="1:8" s="398" customFormat="1" ht="13.5" x14ac:dyDescent="0.2">
      <c r="A32" s="397"/>
      <c r="B32" s="397"/>
      <c r="C32" s="397"/>
      <c r="D32" s="397"/>
      <c r="E32" s="397"/>
      <c r="F32" s="397"/>
    </row>
    <row r="33" spans="1:6" s="398" customFormat="1" ht="13.5" x14ac:dyDescent="0.2">
      <c r="A33" s="397"/>
      <c r="B33" s="397"/>
      <c r="C33" s="397"/>
      <c r="D33" s="397"/>
      <c r="E33" s="397"/>
      <c r="F33" s="397"/>
    </row>
    <row r="34" spans="1:6" s="398" customFormat="1" ht="13.5" x14ac:dyDescent="0.2">
      <c r="A34" s="397"/>
      <c r="B34" s="397"/>
      <c r="C34" s="397"/>
      <c r="D34" s="397"/>
      <c r="E34" s="397"/>
      <c r="F34" s="397"/>
    </row>
    <row r="35" spans="1:6" s="398" customFormat="1" ht="13.5" x14ac:dyDescent="0.2">
      <c r="A35" s="397"/>
      <c r="B35" s="397"/>
      <c r="C35" s="397"/>
      <c r="D35" s="397"/>
      <c r="E35" s="397"/>
      <c r="F35" s="397"/>
    </row>
    <row r="36" spans="1:6" s="398" customFormat="1" ht="13.5" x14ac:dyDescent="0.2">
      <c r="A36" s="397"/>
      <c r="B36" s="397"/>
      <c r="C36" s="397"/>
      <c r="D36" s="397"/>
      <c r="E36" s="397"/>
      <c r="F36" s="397"/>
    </row>
    <row r="37" spans="1:6" s="398" customFormat="1" ht="13.5" x14ac:dyDescent="0.2">
      <c r="A37" s="397"/>
      <c r="B37" s="397"/>
      <c r="C37" s="397"/>
      <c r="D37" s="397"/>
      <c r="E37" s="397"/>
      <c r="F37" s="397"/>
    </row>
    <row r="38" spans="1:6" s="398" customFormat="1" ht="13.5" x14ac:dyDescent="0.2">
      <c r="A38" s="397"/>
      <c r="B38" s="397"/>
      <c r="C38" s="397"/>
      <c r="D38" s="397"/>
      <c r="E38" s="397"/>
      <c r="F38" s="397"/>
    </row>
    <row r="39" spans="1:6" s="398" customFormat="1" ht="13.5" x14ac:dyDescent="0.2">
      <c r="A39" s="397"/>
      <c r="B39" s="397"/>
      <c r="C39" s="397"/>
      <c r="D39" s="397"/>
      <c r="E39" s="397"/>
      <c r="F39" s="397"/>
    </row>
    <row r="40" spans="1:6" s="398" customFormat="1" ht="13.5" x14ac:dyDescent="0.2">
      <c r="A40" s="397"/>
      <c r="B40" s="397"/>
      <c r="C40" s="397"/>
      <c r="D40" s="397"/>
      <c r="E40" s="397"/>
      <c r="F40" s="397"/>
    </row>
    <row r="41" spans="1:6" s="398" customFormat="1" ht="13.5" x14ac:dyDescent="0.2">
      <c r="A41" s="397"/>
      <c r="B41" s="397"/>
      <c r="C41" s="397"/>
      <c r="D41" s="397"/>
      <c r="E41" s="397"/>
      <c r="F41" s="397"/>
    </row>
    <row r="42" spans="1:6" s="398" customFormat="1" ht="13.5" x14ac:dyDescent="0.2">
      <c r="A42" s="397"/>
      <c r="B42" s="397"/>
      <c r="C42" s="397"/>
      <c r="D42" s="397"/>
      <c r="E42" s="397"/>
      <c r="F42" s="397"/>
    </row>
    <row r="43" spans="1:6" s="398" customFormat="1" ht="13.5" x14ac:dyDescent="0.2">
      <c r="A43" s="397"/>
      <c r="B43" s="397"/>
      <c r="C43" s="397"/>
      <c r="D43" s="397"/>
      <c r="E43" s="397"/>
      <c r="F43" s="397"/>
    </row>
    <row r="44" spans="1:6" s="398" customFormat="1" ht="13.5" x14ac:dyDescent="0.2">
      <c r="A44" s="397"/>
      <c r="B44" s="397"/>
      <c r="C44" s="397"/>
      <c r="D44" s="397"/>
      <c r="E44" s="397"/>
      <c r="F44" s="397"/>
    </row>
    <row r="45" spans="1:6" s="398" customFormat="1" ht="13.5" x14ac:dyDescent="0.2">
      <c r="A45" s="397"/>
      <c r="B45" s="397"/>
      <c r="C45" s="397"/>
      <c r="D45" s="397"/>
      <c r="E45" s="397"/>
      <c r="F45" s="397"/>
    </row>
    <row r="46" spans="1:6" s="398" customFormat="1" ht="13.5" x14ac:dyDescent="0.2">
      <c r="A46" s="397"/>
      <c r="B46" s="397"/>
      <c r="C46" s="397"/>
      <c r="D46" s="397"/>
      <c r="E46" s="397"/>
      <c r="F46" s="397"/>
    </row>
    <row r="47" spans="1:6" s="398" customFormat="1" ht="13.5" x14ac:dyDescent="0.2">
      <c r="A47" s="397"/>
      <c r="B47" s="397"/>
      <c r="C47" s="397"/>
      <c r="D47" s="397"/>
      <c r="E47" s="397"/>
      <c r="F47" s="397"/>
    </row>
    <row r="48" spans="1:6" s="398" customFormat="1" ht="13.5" x14ac:dyDescent="0.2">
      <c r="A48" s="397"/>
      <c r="B48" s="397"/>
      <c r="C48" s="397"/>
      <c r="D48" s="397"/>
      <c r="E48" s="397"/>
      <c r="F48" s="397"/>
    </row>
    <row r="49" spans="1:6" s="398" customFormat="1" ht="13.5" x14ac:dyDescent="0.2">
      <c r="A49" s="397"/>
      <c r="B49" s="397"/>
      <c r="C49" s="397"/>
      <c r="D49" s="397"/>
      <c r="E49" s="397"/>
      <c r="F49" s="397"/>
    </row>
    <row r="50" spans="1:6" s="398" customFormat="1" ht="13.5" x14ac:dyDescent="0.2">
      <c r="A50" s="397"/>
      <c r="B50" s="397"/>
      <c r="C50" s="397"/>
      <c r="D50" s="397"/>
      <c r="E50" s="397"/>
      <c r="F50" s="397"/>
    </row>
    <row r="51" spans="1:6" s="398" customFormat="1" ht="13.5" x14ac:dyDescent="0.2">
      <c r="A51" s="397"/>
      <c r="B51" s="397"/>
      <c r="C51" s="397"/>
      <c r="D51" s="397"/>
      <c r="E51" s="397"/>
      <c r="F51" s="397"/>
    </row>
    <row r="52" spans="1:6" s="398" customFormat="1" ht="13.5" x14ac:dyDescent="0.2">
      <c r="A52" s="397"/>
      <c r="B52" s="397"/>
      <c r="C52" s="397"/>
      <c r="D52" s="397"/>
      <c r="E52" s="397"/>
      <c r="F52" s="397"/>
    </row>
    <row r="53" spans="1:6" s="398" customFormat="1" ht="13.5" x14ac:dyDescent="0.2">
      <c r="A53" s="397"/>
      <c r="B53" s="397"/>
      <c r="C53" s="397"/>
      <c r="D53" s="397"/>
      <c r="E53" s="397"/>
      <c r="F53" s="397"/>
    </row>
    <row r="54" spans="1:6" s="398" customFormat="1" ht="13.5" x14ac:dyDescent="0.2">
      <c r="A54" s="397"/>
      <c r="B54" s="397"/>
      <c r="C54" s="397"/>
      <c r="D54" s="397"/>
      <c r="E54" s="397"/>
      <c r="F54" s="397"/>
    </row>
    <row r="55" spans="1:6" s="398" customFormat="1" ht="13.5" x14ac:dyDescent="0.2">
      <c r="A55" s="397"/>
      <c r="B55" s="397"/>
      <c r="C55" s="397"/>
      <c r="D55" s="397"/>
      <c r="E55" s="397"/>
      <c r="F55" s="397"/>
    </row>
    <row r="56" spans="1:6" s="398" customFormat="1" ht="13.5" x14ac:dyDescent="0.2">
      <c r="A56" s="397"/>
      <c r="B56" s="397"/>
      <c r="C56" s="397"/>
      <c r="D56" s="397"/>
      <c r="E56" s="397"/>
      <c r="F56" s="397"/>
    </row>
    <row r="57" spans="1:6" s="398" customFormat="1" ht="13.5" x14ac:dyDescent="0.2">
      <c r="A57" s="397"/>
      <c r="B57" s="397"/>
      <c r="C57" s="397"/>
      <c r="D57" s="397"/>
      <c r="E57" s="397"/>
      <c r="F57" s="397"/>
    </row>
    <row r="58" spans="1:6" s="398" customFormat="1" ht="13.5" x14ac:dyDescent="0.2">
      <c r="A58" s="397"/>
      <c r="B58" s="397"/>
      <c r="C58" s="397"/>
      <c r="D58" s="397"/>
      <c r="E58" s="397"/>
      <c r="F58" s="397"/>
    </row>
    <row r="59" spans="1:6" s="398" customFormat="1" ht="13.5" x14ac:dyDescent="0.2">
      <c r="A59" s="397"/>
      <c r="B59" s="397"/>
      <c r="C59" s="397"/>
      <c r="D59" s="397"/>
      <c r="E59" s="397"/>
      <c r="F59" s="397"/>
    </row>
    <row r="60" spans="1:6" s="398" customFormat="1" ht="13.5" x14ac:dyDescent="0.2">
      <c r="A60" s="397"/>
      <c r="B60" s="397"/>
      <c r="C60" s="397"/>
      <c r="D60" s="397"/>
      <c r="E60" s="397"/>
      <c r="F60" s="397"/>
    </row>
    <row r="61" spans="1:6" s="398" customFormat="1" ht="13.5" x14ac:dyDescent="0.2">
      <c r="A61" s="397"/>
      <c r="B61" s="397"/>
      <c r="C61" s="397"/>
      <c r="D61" s="397"/>
      <c r="E61" s="397"/>
      <c r="F61" s="397"/>
    </row>
    <row r="62" spans="1:6" s="398" customFormat="1" ht="13.5" x14ac:dyDescent="0.2">
      <c r="A62" s="397"/>
      <c r="B62" s="397"/>
      <c r="C62" s="397"/>
      <c r="D62" s="397"/>
      <c r="E62" s="397"/>
      <c r="F62" s="397"/>
    </row>
    <row r="63" spans="1:6" s="398" customFormat="1" ht="13.5" x14ac:dyDescent="0.2">
      <c r="A63" s="397"/>
      <c r="B63" s="397"/>
      <c r="C63" s="397"/>
      <c r="D63" s="397"/>
      <c r="E63" s="397"/>
      <c r="F63" s="397"/>
    </row>
    <row r="64" spans="1:6" s="398" customFormat="1" ht="13.5" x14ac:dyDescent="0.2">
      <c r="A64" s="397"/>
      <c r="B64" s="397"/>
      <c r="C64" s="397"/>
      <c r="D64" s="397"/>
      <c r="E64" s="397"/>
      <c r="F64" s="397"/>
    </row>
    <row r="65" spans="1:6" s="398" customFormat="1" ht="13.5" x14ac:dyDescent="0.2">
      <c r="A65" s="397"/>
      <c r="B65" s="397"/>
      <c r="C65" s="397"/>
      <c r="D65" s="397"/>
      <c r="E65" s="397"/>
      <c r="F65" s="397"/>
    </row>
    <row r="66" spans="1:6" s="398" customFormat="1" ht="13.5" x14ac:dyDescent="0.2">
      <c r="A66" s="397"/>
      <c r="B66" s="397"/>
      <c r="C66" s="397"/>
      <c r="D66" s="397"/>
      <c r="E66" s="397"/>
      <c r="F66" s="397"/>
    </row>
    <row r="67" spans="1:6" s="398" customFormat="1" ht="13.5" x14ac:dyDescent="0.2">
      <c r="A67" s="397"/>
      <c r="B67" s="397"/>
      <c r="C67" s="397"/>
      <c r="D67" s="397"/>
      <c r="E67" s="397"/>
      <c r="F67" s="397"/>
    </row>
    <row r="68" spans="1:6" s="398" customFormat="1" ht="13.5" x14ac:dyDescent="0.2">
      <c r="A68" s="397"/>
      <c r="B68" s="397"/>
      <c r="C68" s="397"/>
      <c r="D68" s="397"/>
      <c r="E68" s="397"/>
      <c r="F68" s="397"/>
    </row>
    <row r="69" spans="1:6" s="398" customFormat="1" ht="13.5" x14ac:dyDescent="0.2">
      <c r="A69" s="397"/>
      <c r="B69" s="397"/>
      <c r="C69" s="397"/>
      <c r="D69" s="397"/>
      <c r="E69" s="397"/>
      <c r="F69" s="397"/>
    </row>
    <row r="70" spans="1:6" s="398" customFormat="1" ht="13.5" x14ac:dyDescent="0.2">
      <c r="A70" s="397"/>
      <c r="B70" s="397"/>
      <c r="C70" s="397"/>
      <c r="D70" s="397"/>
      <c r="E70" s="397"/>
      <c r="F70" s="397"/>
    </row>
    <row r="71" spans="1:6" s="398" customFormat="1" ht="13.5" x14ac:dyDescent="0.2">
      <c r="A71" s="397"/>
      <c r="B71" s="397"/>
      <c r="C71" s="397"/>
      <c r="D71" s="397"/>
      <c r="E71" s="397"/>
      <c r="F71" s="397"/>
    </row>
    <row r="72" spans="1:6" s="398" customFormat="1" ht="13.5" x14ac:dyDescent="0.2">
      <c r="A72" s="397"/>
      <c r="B72" s="397"/>
      <c r="C72" s="397"/>
      <c r="D72" s="397"/>
      <c r="E72" s="397"/>
      <c r="F72" s="397"/>
    </row>
    <row r="73" spans="1:6" s="398" customFormat="1" ht="13.5" x14ac:dyDescent="0.2">
      <c r="A73" s="397"/>
      <c r="B73" s="397"/>
      <c r="C73" s="397"/>
      <c r="D73" s="397"/>
      <c r="E73" s="397"/>
      <c r="F73" s="397"/>
    </row>
    <row r="74" spans="1:6" s="398" customFormat="1" ht="13.5" x14ac:dyDescent="0.2">
      <c r="A74" s="397"/>
      <c r="B74" s="397"/>
      <c r="C74" s="397"/>
      <c r="D74" s="397"/>
      <c r="E74" s="397"/>
      <c r="F74" s="397"/>
    </row>
    <row r="75" spans="1:6" s="398" customFormat="1" ht="13.5" x14ac:dyDescent="0.2">
      <c r="A75" s="397"/>
      <c r="B75" s="397"/>
      <c r="C75" s="397"/>
      <c r="D75" s="397"/>
      <c r="E75" s="397"/>
      <c r="F75" s="397"/>
    </row>
    <row r="76" spans="1:6" s="398" customFormat="1" ht="13.5" x14ac:dyDescent="0.2">
      <c r="A76" s="397"/>
      <c r="B76" s="397"/>
      <c r="C76" s="397"/>
      <c r="D76" s="397"/>
      <c r="E76" s="397"/>
      <c r="F76" s="397"/>
    </row>
    <row r="77" spans="1:6" s="398" customFormat="1" ht="13.5" x14ac:dyDescent="0.2">
      <c r="A77" s="397"/>
      <c r="B77" s="397"/>
      <c r="C77" s="397"/>
      <c r="D77" s="397"/>
      <c r="E77" s="397"/>
      <c r="F77" s="397"/>
    </row>
    <row r="78" spans="1:6" s="398" customFormat="1" ht="13.5" x14ac:dyDescent="0.2">
      <c r="A78" s="397"/>
      <c r="B78" s="397"/>
      <c r="C78" s="397"/>
      <c r="D78" s="397"/>
      <c r="E78" s="397"/>
      <c r="F78" s="397"/>
    </row>
    <row r="79" spans="1:6" s="398" customFormat="1" ht="13.5" x14ac:dyDescent="0.2">
      <c r="A79" s="397"/>
      <c r="B79" s="397"/>
      <c r="C79" s="397"/>
      <c r="D79" s="397"/>
      <c r="E79" s="397"/>
      <c r="F79" s="397"/>
    </row>
    <row r="80" spans="1:6" s="398" customFormat="1" ht="13.5" x14ac:dyDescent="0.2">
      <c r="A80" s="397"/>
      <c r="B80" s="397"/>
      <c r="C80" s="397"/>
      <c r="D80" s="397"/>
      <c r="E80" s="397"/>
      <c r="F80" s="397"/>
    </row>
    <row r="81" spans="1:6" s="398" customFormat="1" ht="13.5" x14ac:dyDescent="0.2">
      <c r="A81" s="397"/>
      <c r="B81" s="397"/>
      <c r="C81" s="397"/>
      <c r="D81" s="397"/>
      <c r="E81" s="397"/>
      <c r="F81" s="397"/>
    </row>
    <row r="82" spans="1:6" s="398" customFormat="1" ht="13.5" x14ac:dyDescent="0.2">
      <c r="A82" s="397"/>
      <c r="B82" s="397"/>
      <c r="C82" s="397"/>
      <c r="D82" s="397"/>
      <c r="E82" s="397"/>
      <c r="F82" s="397"/>
    </row>
    <row r="83" spans="1:6" s="398" customFormat="1" ht="13.5" x14ac:dyDescent="0.2">
      <c r="A83" s="397"/>
      <c r="B83" s="397"/>
      <c r="C83" s="397"/>
      <c r="D83" s="397"/>
      <c r="E83" s="397"/>
      <c r="F83" s="397"/>
    </row>
    <row r="84" spans="1:6" s="398" customFormat="1" ht="13.5" x14ac:dyDescent="0.2">
      <c r="A84" s="397"/>
      <c r="B84" s="397"/>
      <c r="C84" s="397"/>
      <c r="D84" s="397"/>
      <c r="E84" s="397"/>
      <c r="F84" s="397"/>
    </row>
    <row r="85" spans="1:6" s="398" customFormat="1" ht="13.5" x14ac:dyDescent="0.2">
      <c r="A85" s="397"/>
      <c r="B85" s="397"/>
      <c r="C85" s="397"/>
      <c r="D85" s="397"/>
      <c r="E85" s="397"/>
      <c r="F85" s="397"/>
    </row>
    <row r="86" spans="1:6" s="398" customFormat="1" ht="13.5" x14ac:dyDescent="0.2">
      <c r="A86" s="397"/>
      <c r="B86" s="397"/>
      <c r="C86" s="397"/>
      <c r="D86" s="397"/>
      <c r="E86" s="397"/>
      <c r="F86" s="397"/>
    </row>
    <row r="87" spans="1:6" s="398" customFormat="1" ht="13.5" x14ac:dyDescent="0.2">
      <c r="A87" s="397"/>
      <c r="B87" s="397"/>
      <c r="C87" s="397"/>
      <c r="D87" s="397"/>
      <c r="E87" s="397"/>
      <c r="F87" s="397"/>
    </row>
    <row r="88" spans="1:6" s="398" customFormat="1" ht="13.5" x14ac:dyDescent="0.2">
      <c r="A88" s="397"/>
      <c r="B88" s="397"/>
      <c r="C88" s="397"/>
      <c r="D88" s="397"/>
      <c r="E88" s="397"/>
      <c r="F88" s="397"/>
    </row>
    <row r="89" spans="1:6" s="398" customFormat="1" ht="13.5" x14ac:dyDescent="0.2">
      <c r="A89" s="397"/>
      <c r="B89" s="397"/>
      <c r="C89" s="397"/>
      <c r="D89" s="397"/>
      <c r="E89" s="397"/>
      <c r="F89" s="397"/>
    </row>
    <row r="90" spans="1:6" s="398" customFormat="1" ht="13.5" x14ac:dyDescent="0.2">
      <c r="A90" s="397"/>
      <c r="B90" s="397"/>
      <c r="C90" s="397"/>
      <c r="D90" s="397"/>
      <c r="E90" s="397"/>
      <c r="F90" s="397"/>
    </row>
    <row r="91" spans="1:6" s="398" customFormat="1" ht="13.5" x14ac:dyDescent="0.2">
      <c r="A91" s="397"/>
      <c r="B91" s="397"/>
      <c r="C91" s="397"/>
      <c r="D91" s="397"/>
      <c r="E91" s="397"/>
      <c r="F91" s="397"/>
    </row>
    <row r="92" spans="1:6" s="398" customFormat="1" ht="13.5" x14ac:dyDescent="0.2">
      <c r="A92" s="397"/>
      <c r="B92" s="397"/>
      <c r="C92" s="397"/>
      <c r="D92" s="397"/>
      <c r="E92" s="397"/>
      <c r="F92" s="397"/>
    </row>
    <row r="93" spans="1:6" s="398" customFormat="1" ht="13.5" x14ac:dyDescent="0.2">
      <c r="A93" s="397"/>
      <c r="B93" s="397"/>
      <c r="C93" s="397"/>
      <c r="D93" s="397"/>
      <c r="E93" s="397"/>
      <c r="F93" s="397"/>
    </row>
    <row r="94" spans="1:6" s="398" customFormat="1" ht="13.5" x14ac:dyDescent="0.2">
      <c r="A94" s="397"/>
      <c r="B94" s="397"/>
      <c r="C94" s="397"/>
      <c r="D94" s="397"/>
      <c r="E94" s="397"/>
      <c r="F94" s="397"/>
    </row>
    <row r="95" spans="1:6" s="398" customFormat="1" ht="13.5" x14ac:dyDescent="0.2">
      <c r="A95" s="397"/>
      <c r="B95" s="397"/>
      <c r="C95" s="397"/>
      <c r="D95" s="397"/>
      <c r="E95" s="397"/>
      <c r="F95" s="397"/>
    </row>
    <row r="96" spans="1:6" s="398" customFormat="1" ht="13.5" x14ac:dyDescent="0.2">
      <c r="A96" s="397"/>
      <c r="B96" s="397"/>
      <c r="C96" s="397"/>
      <c r="D96" s="397"/>
      <c r="E96" s="397"/>
      <c r="F96" s="397"/>
    </row>
    <row r="97" spans="1:6" s="398" customFormat="1" ht="13.5" x14ac:dyDescent="0.2">
      <c r="A97" s="397"/>
      <c r="B97" s="397"/>
      <c r="C97" s="397"/>
      <c r="D97" s="397"/>
      <c r="E97" s="397"/>
      <c r="F97" s="397"/>
    </row>
    <row r="98" spans="1:6" s="398" customFormat="1" ht="13.5" x14ac:dyDescent="0.2">
      <c r="A98" s="397"/>
      <c r="B98" s="397"/>
      <c r="C98" s="397"/>
      <c r="D98" s="397"/>
      <c r="E98" s="397"/>
      <c r="F98" s="397"/>
    </row>
    <row r="99" spans="1:6" s="398" customFormat="1" ht="13.5" x14ac:dyDescent="0.2">
      <c r="A99" s="397"/>
      <c r="B99" s="397"/>
      <c r="C99" s="397"/>
      <c r="D99" s="397"/>
      <c r="E99" s="397"/>
      <c r="F99" s="397"/>
    </row>
    <row r="100" spans="1:6" s="398" customFormat="1" ht="13.5" x14ac:dyDescent="0.2">
      <c r="A100" s="397"/>
      <c r="B100" s="397"/>
      <c r="C100" s="397"/>
      <c r="D100" s="397"/>
      <c r="E100" s="397"/>
      <c r="F100" s="397"/>
    </row>
    <row r="101" spans="1:6" s="398" customFormat="1" ht="13.5" x14ac:dyDescent="0.2">
      <c r="A101" s="397"/>
      <c r="B101" s="397"/>
      <c r="C101" s="397"/>
      <c r="D101" s="397"/>
      <c r="E101" s="397"/>
      <c r="F101" s="397"/>
    </row>
    <row r="102" spans="1:6" s="398" customFormat="1" ht="13.5" x14ac:dyDescent="0.2">
      <c r="A102" s="397"/>
      <c r="B102" s="397"/>
      <c r="C102" s="397"/>
      <c r="D102" s="397"/>
      <c r="E102" s="397"/>
      <c r="F102" s="397"/>
    </row>
    <row r="103" spans="1:6" s="398" customFormat="1" ht="13.5" x14ac:dyDescent="0.2">
      <c r="A103" s="397"/>
      <c r="B103" s="397"/>
      <c r="C103" s="397"/>
      <c r="D103" s="397"/>
      <c r="E103" s="397"/>
      <c r="F103" s="397"/>
    </row>
    <row r="104" spans="1:6" s="398" customFormat="1" ht="13.5" x14ac:dyDescent="0.2">
      <c r="A104" s="397"/>
      <c r="B104" s="397"/>
      <c r="C104" s="397"/>
      <c r="D104" s="397"/>
      <c r="E104" s="397"/>
      <c r="F104" s="397"/>
    </row>
    <row r="105" spans="1:6" s="398" customFormat="1" ht="13.5" x14ac:dyDescent="0.2">
      <c r="A105" s="397"/>
      <c r="B105" s="397"/>
      <c r="C105" s="397"/>
      <c r="D105" s="397"/>
      <c r="E105" s="397"/>
      <c r="F105" s="397"/>
    </row>
    <row r="106" spans="1:6" s="398" customFormat="1" ht="13.5" x14ac:dyDescent="0.2">
      <c r="A106" s="397"/>
      <c r="B106" s="397"/>
      <c r="C106" s="397"/>
      <c r="D106" s="397"/>
      <c r="E106" s="397"/>
      <c r="F106" s="397"/>
    </row>
    <row r="107" spans="1:6" s="398" customFormat="1" ht="13.5" x14ac:dyDescent="0.2">
      <c r="A107" s="397"/>
      <c r="B107" s="397"/>
      <c r="C107" s="397"/>
      <c r="D107" s="397"/>
      <c r="E107" s="397"/>
      <c r="F107" s="397"/>
    </row>
    <row r="108" spans="1:6" s="398" customFormat="1" ht="13.5" x14ac:dyDescent="0.2">
      <c r="A108" s="397"/>
      <c r="B108" s="397"/>
      <c r="C108" s="397"/>
      <c r="D108" s="397"/>
      <c r="E108" s="397"/>
      <c r="F108" s="397"/>
    </row>
    <row r="109" spans="1:6" s="398" customFormat="1" ht="13.5" x14ac:dyDescent="0.2">
      <c r="A109" s="397"/>
      <c r="B109" s="397"/>
      <c r="C109" s="397"/>
      <c r="D109" s="397"/>
      <c r="E109" s="397"/>
      <c r="F109" s="397"/>
    </row>
    <row r="110" spans="1:6" s="398" customFormat="1" ht="13.5" x14ac:dyDescent="0.2">
      <c r="A110" s="397"/>
      <c r="B110" s="397"/>
      <c r="C110" s="397"/>
      <c r="D110" s="397"/>
      <c r="E110" s="397"/>
      <c r="F110" s="397"/>
    </row>
    <row r="111" spans="1:6" s="398" customFormat="1" ht="13.5" x14ac:dyDescent="0.2">
      <c r="A111" s="397"/>
      <c r="B111" s="397"/>
      <c r="C111" s="397"/>
      <c r="D111" s="397"/>
      <c r="E111" s="397"/>
      <c r="F111" s="397"/>
    </row>
    <row r="112" spans="1:6" s="398" customFormat="1" ht="13.5" x14ac:dyDescent="0.2">
      <c r="A112" s="397"/>
      <c r="B112" s="397"/>
      <c r="C112" s="397"/>
      <c r="D112" s="397"/>
      <c r="E112" s="397"/>
      <c r="F112" s="397"/>
    </row>
    <row r="113" spans="1:6" s="398" customFormat="1" ht="13.5" x14ac:dyDescent="0.2">
      <c r="A113" s="397"/>
      <c r="B113" s="397"/>
      <c r="C113" s="397"/>
      <c r="D113" s="397"/>
      <c r="E113" s="397"/>
      <c r="F113" s="397"/>
    </row>
    <row r="114" spans="1:6" s="398" customFormat="1" ht="13.5" x14ac:dyDescent="0.2">
      <c r="A114" s="397"/>
      <c r="B114" s="397"/>
      <c r="C114" s="397"/>
      <c r="D114" s="397"/>
      <c r="E114" s="397"/>
      <c r="F114" s="397"/>
    </row>
    <row r="115" spans="1:6" s="398" customFormat="1" ht="13.5" x14ac:dyDescent="0.2">
      <c r="A115" s="397"/>
      <c r="B115" s="397"/>
      <c r="C115" s="397"/>
      <c r="D115" s="397"/>
      <c r="E115" s="397"/>
      <c r="F115" s="397"/>
    </row>
    <row r="116" spans="1:6" s="398" customFormat="1" ht="13.5" x14ac:dyDescent="0.2">
      <c r="A116" s="397"/>
      <c r="B116" s="397"/>
      <c r="C116" s="397"/>
      <c r="D116" s="397"/>
      <c r="E116" s="397"/>
      <c r="F116" s="397"/>
    </row>
    <row r="117" spans="1:6" s="398" customFormat="1" ht="13.5" x14ac:dyDescent="0.2">
      <c r="A117" s="397"/>
      <c r="B117" s="397"/>
      <c r="C117" s="397"/>
      <c r="D117" s="397"/>
      <c r="E117" s="397"/>
      <c r="F117" s="397"/>
    </row>
    <row r="118" spans="1:6" s="398" customFormat="1" ht="13.5" x14ac:dyDescent="0.2">
      <c r="A118" s="397"/>
      <c r="B118" s="397"/>
      <c r="C118" s="397"/>
      <c r="D118" s="397"/>
      <c r="E118" s="397"/>
      <c r="F118" s="397"/>
    </row>
    <row r="119" spans="1:6" s="398" customFormat="1" ht="13.5" x14ac:dyDescent="0.2">
      <c r="A119" s="397"/>
      <c r="B119" s="397"/>
      <c r="C119" s="397"/>
      <c r="D119" s="397"/>
      <c r="E119" s="397"/>
      <c r="F119" s="397"/>
    </row>
    <row r="120" spans="1:6" s="398" customFormat="1" ht="13.5" x14ac:dyDescent="0.2">
      <c r="A120" s="397"/>
      <c r="B120" s="397"/>
      <c r="C120" s="397"/>
      <c r="D120" s="397"/>
      <c r="E120" s="397"/>
      <c r="F120" s="397"/>
    </row>
    <row r="121" spans="1:6" s="398" customFormat="1" ht="13.5" x14ac:dyDescent="0.2">
      <c r="A121" s="397"/>
      <c r="B121" s="397"/>
      <c r="C121" s="397"/>
      <c r="D121" s="397"/>
      <c r="E121" s="397"/>
      <c r="F121" s="397"/>
    </row>
    <row r="122" spans="1:6" s="398" customFormat="1" ht="13.5" x14ac:dyDescent="0.2">
      <c r="A122" s="397"/>
      <c r="B122" s="397"/>
      <c r="C122" s="397"/>
      <c r="D122" s="397"/>
      <c r="E122" s="397"/>
      <c r="F122" s="397"/>
    </row>
    <row r="123" spans="1:6" s="398" customFormat="1" ht="13.5" x14ac:dyDescent="0.2">
      <c r="A123" s="397"/>
      <c r="B123" s="397"/>
      <c r="C123" s="397"/>
      <c r="D123" s="397"/>
      <c r="E123" s="397"/>
      <c r="F123" s="397"/>
    </row>
    <row r="124" spans="1:6" s="398" customFormat="1" ht="13.5" x14ac:dyDescent="0.2">
      <c r="A124" s="397"/>
      <c r="B124" s="397"/>
      <c r="C124" s="397"/>
      <c r="D124" s="397"/>
      <c r="E124" s="397"/>
      <c r="F124" s="397"/>
    </row>
    <row r="125" spans="1:6" s="398" customFormat="1" ht="13.5" x14ac:dyDescent="0.2">
      <c r="A125" s="397"/>
      <c r="B125" s="397"/>
      <c r="C125" s="397"/>
      <c r="D125" s="397"/>
      <c r="E125" s="397"/>
      <c r="F125" s="397"/>
    </row>
    <row r="126" spans="1:6" s="398" customFormat="1" ht="13.5" x14ac:dyDescent="0.2">
      <c r="A126" s="397"/>
      <c r="B126" s="397"/>
      <c r="C126" s="397"/>
      <c r="D126" s="397"/>
      <c r="E126" s="397"/>
      <c r="F126" s="397"/>
    </row>
    <row r="127" spans="1:6" s="398" customFormat="1" ht="13.5" x14ac:dyDescent="0.2">
      <c r="A127" s="397"/>
      <c r="B127" s="397"/>
      <c r="C127" s="397"/>
      <c r="D127" s="397"/>
      <c r="E127" s="397"/>
      <c r="F127" s="397"/>
    </row>
    <row r="128" spans="1:6" s="398" customFormat="1" ht="13.5" x14ac:dyDescent="0.2">
      <c r="A128" s="397"/>
      <c r="B128" s="397"/>
      <c r="C128" s="397"/>
      <c r="D128" s="397"/>
      <c r="E128" s="397"/>
      <c r="F128" s="397"/>
    </row>
    <row r="129" spans="1:6" s="398" customFormat="1" ht="13.5" x14ac:dyDescent="0.2">
      <c r="A129" s="397"/>
      <c r="B129" s="397"/>
      <c r="C129" s="397"/>
      <c r="D129" s="397"/>
      <c r="E129" s="397"/>
      <c r="F129" s="397"/>
    </row>
    <row r="130" spans="1:6" s="398" customFormat="1" ht="13.5" x14ac:dyDescent="0.2">
      <c r="A130" s="397"/>
      <c r="B130" s="397"/>
      <c r="C130" s="397"/>
      <c r="D130" s="397"/>
      <c r="E130" s="397"/>
      <c r="F130" s="397"/>
    </row>
    <row r="131" spans="1:6" s="398" customFormat="1" ht="13.5" x14ac:dyDescent="0.2">
      <c r="A131" s="397"/>
      <c r="B131" s="397"/>
      <c r="C131" s="397"/>
      <c r="D131" s="397"/>
      <c r="E131" s="397"/>
      <c r="F131" s="397"/>
    </row>
    <row r="132" spans="1:6" s="398" customFormat="1" ht="13.5" x14ac:dyDescent="0.2">
      <c r="A132" s="397"/>
      <c r="B132" s="397"/>
      <c r="C132" s="397"/>
      <c r="D132" s="397"/>
      <c r="E132" s="397"/>
      <c r="F132" s="397"/>
    </row>
    <row r="133" spans="1:6" s="398" customFormat="1" ht="13.5" x14ac:dyDescent="0.2">
      <c r="A133" s="397"/>
      <c r="B133" s="397"/>
      <c r="C133" s="397"/>
      <c r="D133" s="397"/>
      <c r="E133" s="397"/>
      <c r="F133" s="397"/>
    </row>
    <row r="134" spans="1:6" s="398" customFormat="1" ht="13.5" x14ac:dyDescent="0.2">
      <c r="A134" s="397"/>
      <c r="B134" s="397"/>
      <c r="C134" s="397"/>
      <c r="D134" s="397"/>
      <c r="E134" s="397"/>
      <c r="F134" s="397"/>
    </row>
    <row r="135" spans="1:6" s="398" customFormat="1" ht="13.5" x14ac:dyDescent="0.2">
      <c r="A135" s="397"/>
      <c r="B135" s="397"/>
      <c r="C135" s="397"/>
      <c r="D135" s="397"/>
      <c r="E135" s="397"/>
      <c r="F135" s="397"/>
    </row>
    <row r="136" spans="1:6" s="398" customFormat="1" ht="13.5" x14ac:dyDescent="0.2">
      <c r="A136" s="397"/>
      <c r="B136" s="397"/>
      <c r="C136" s="397"/>
      <c r="D136" s="397"/>
      <c r="E136" s="397"/>
      <c r="F136" s="397"/>
    </row>
    <row r="137" spans="1:6" s="398" customFormat="1" ht="13.5" x14ac:dyDescent="0.2">
      <c r="A137" s="397"/>
      <c r="B137" s="397"/>
      <c r="C137" s="397"/>
      <c r="D137" s="397"/>
      <c r="E137" s="397"/>
      <c r="F137" s="397"/>
    </row>
    <row r="138" spans="1:6" s="398" customFormat="1" ht="13.5" x14ac:dyDescent="0.2">
      <c r="A138" s="397"/>
      <c r="B138" s="397"/>
      <c r="C138" s="397"/>
      <c r="D138" s="397"/>
      <c r="E138" s="397"/>
      <c r="F138" s="397"/>
    </row>
    <row r="139" spans="1:6" s="398" customFormat="1" ht="13.5" x14ac:dyDescent="0.2">
      <c r="A139" s="397"/>
      <c r="B139" s="397"/>
      <c r="C139" s="397"/>
      <c r="D139" s="397"/>
      <c r="E139" s="397"/>
      <c r="F139" s="397"/>
    </row>
    <row r="140" spans="1:6" s="398" customFormat="1" ht="13.5" x14ac:dyDescent="0.2">
      <c r="A140" s="397"/>
      <c r="B140" s="397"/>
      <c r="C140" s="397"/>
      <c r="D140" s="397"/>
      <c r="E140" s="397"/>
      <c r="F140" s="397"/>
    </row>
    <row r="141" spans="1:6" s="398" customFormat="1" ht="13.5" x14ac:dyDescent="0.2">
      <c r="A141" s="397"/>
      <c r="B141" s="397"/>
      <c r="C141" s="397"/>
      <c r="D141" s="397"/>
      <c r="E141" s="397"/>
      <c r="F141" s="397"/>
    </row>
    <row r="142" spans="1:6" s="398" customFormat="1" ht="13.5" x14ac:dyDescent="0.2">
      <c r="A142" s="397"/>
      <c r="B142" s="397"/>
      <c r="C142" s="397"/>
      <c r="D142" s="397"/>
      <c r="E142" s="397"/>
      <c r="F142" s="397"/>
    </row>
    <row r="143" spans="1:6" s="398" customFormat="1" ht="13.5" x14ac:dyDescent="0.2">
      <c r="A143" s="397"/>
      <c r="B143" s="397"/>
      <c r="C143" s="397"/>
      <c r="D143" s="397"/>
      <c r="E143" s="397"/>
      <c r="F143" s="397"/>
    </row>
    <row r="144" spans="1:6" s="398" customFormat="1" ht="13.5" x14ac:dyDescent="0.2">
      <c r="A144" s="397"/>
      <c r="B144" s="397"/>
      <c r="C144" s="397"/>
      <c r="D144" s="397"/>
      <c r="E144" s="397"/>
      <c r="F144" s="397"/>
    </row>
    <row r="145" spans="1:6" s="398" customFormat="1" ht="13.5" x14ac:dyDescent="0.2">
      <c r="A145" s="397"/>
      <c r="B145" s="397"/>
      <c r="C145" s="397"/>
      <c r="D145" s="397"/>
      <c r="E145" s="397"/>
      <c r="F145" s="397"/>
    </row>
    <row r="146" spans="1:6" s="398" customFormat="1" ht="13.5" x14ac:dyDescent="0.2">
      <c r="A146" s="397"/>
      <c r="B146" s="397"/>
      <c r="C146" s="397"/>
      <c r="D146" s="397"/>
      <c r="E146" s="397"/>
      <c r="F146" s="397"/>
    </row>
    <row r="147" spans="1:6" s="398" customFormat="1" ht="13.5" x14ac:dyDescent="0.2">
      <c r="A147" s="397"/>
      <c r="B147" s="397"/>
      <c r="C147" s="397"/>
      <c r="D147" s="397"/>
      <c r="E147" s="397"/>
      <c r="F147" s="397"/>
    </row>
    <row r="148" spans="1:6" s="398" customFormat="1" ht="13.5" x14ac:dyDescent="0.2">
      <c r="A148" s="397"/>
      <c r="B148" s="397"/>
      <c r="C148" s="397"/>
      <c r="D148" s="397"/>
      <c r="E148" s="397"/>
      <c r="F148" s="397"/>
    </row>
    <row r="149" spans="1:6" s="398" customFormat="1" ht="13.5" x14ac:dyDescent="0.2">
      <c r="A149" s="397"/>
      <c r="B149" s="397"/>
      <c r="C149" s="397"/>
      <c r="D149" s="397"/>
      <c r="E149" s="397"/>
      <c r="F149" s="397"/>
    </row>
    <row r="150" spans="1:6" s="398" customFormat="1" ht="13.5" x14ac:dyDescent="0.2">
      <c r="A150" s="397"/>
      <c r="B150" s="397"/>
      <c r="C150" s="397"/>
      <c r="D150" s="397"/>
      <c r="E150" s="397"/>
      <c r="F150" s="397"/>
    </row>
    <row r="151" spans="1:6" s="398" customFormat="1" ht="13.5" x14ac:dyDescent="0.2">
      <c r="A151" s="397"/>
      <c r="B151" s="397"/>
      <c r="C151" s="397"/>
      <c r="D151" s="397"/>
      <c r="E151" s="397"/>
      <c r="F151" s="397"/>
    </row>
    <row r="152" spans="1:6" s="398" customFormat="1" ht="13.5" x14ac:dyDescent="0.2">
      <c r="A152" s="397"/>
      <c r="B152" s="397"/>
      <c r="C152" s="397"/>
      <c r="D152" s="397"/>
      <c r="E152" s="397"/>
      <c r="F152" s="397"/>
    </row>
    <row r="153" spans="1:6" s="398" customFormat="1" ht="13.5" x14ac:dyDescent="0.2">
      <c r="A153" s="397"/>
      <c r="B153" s="397"/>
      <c r="C153" s="397"/>
      <c r="D153" s="397"/>
      <c r="E153" s="397"/>
      <c r="F153" s="397"/>
    </row>
    <row r="154" spans="1:6" s="398" customFormat="1" ht="13.5" x14ac:dyDescent="0.2">
      <c r="A154" s="397"/>
      <c r="B154" s="397"/>
      <c r="C154" s="397"/>
      <c r="D154" s="397"/>
      <c r="E154" s="397"/>
      <c r="F154" s="397"/>
    </row>
    <row r="155" spans="1:6" s="398" customFormat="1" ht="13.5" x14ac:dyDescent="0.2">
      <c r="A155" s="397"/>
      <c r="B155" s="397"/>
      <c r="C155" s="397"/>
      <c r="D155" s="397"/>
      <c r="E155" s="397"/>
      <c r="F155" s="397"/>
    </row>
    <row r="156" spans="1:6" s="398" customFormat="1" ht="13.5" x14ac:dyDescent="0.2">
      <c r="A156" s="397"/>
      <c r="B156" s="397"/>
      <c r="C156" s="397"/>
      <c r="D156" s="397"/>
      <c r="E156" s="397"/>
      <c r="F156" s="397"/>
    </row>
    <row r="157" spans="1:6" s="398" customFormat="1" ht="13.5" x14ac:dyDescent="0.2">
      <c r="A157" s="397"/>
      <c r="B157" s="397"/>
      <c r="C157" s="397"/>
      <c r="D157" s="397"/>
      <c r="E157" s="397"/>
      <c r="F157" s="397"/>
    </row>
    <row r="158" spans="1:6" s="398" customFormat="1" ht="13.5" x14ac:dyDescent="0.2">
      <c r="A158" s="397"/>
      <c r="B158" s="397"/>
      <c r="C158" s="397"/>
      <c r="D158" s="397"/>
      <c r="E158" s="397"/>
      <c r="F158" s="397"/>
    </row>
    <row r="159" spans="1:6" s="398" customFormat="1" ht="13.5" x14ac:dyDescent="0.2">
      <c r="A159" s="397"/>
      <c r="B159" s="397"/>
      <c r="C159" s="397"/>
      <c r="D159" s="397"/>
      <c r="E159" s="397"/>
      <c r="F159" s="397"/>
    </row>
    <row r="160" spans="1:6" s="398" customFormat="1" ht="13.5" x14ac:dyDescent="0.2">
      <c r="A160" s="397"/>
      <c r="B160" s="397"/>
      <c r="C160" s="397"/>
      <c r="D160" s="397"/>
      <c r="E160" s="397"/>
      <c r="F160" s="397"/>
    </row>
    <row r="161" spans="1:6" s="398" customFormat="1" ht="13.5" x14ac:dyDescent="0.2">
      <c r="A161" s="397"/>
      <c r="B161" s="397"/>
      <c r="C161" s="397"/>
      <c r="D161" s="397"/>
      <c r="E161" s="397"/>
      <c r="F161" s="397"/>
    </row>
    <row r="162" spans="1:6" s="398" customFormat="1" ht="13.5" x14ac:dyDescent="0.2">
      <c r="A162" s="397"/>
      <c r="B162" s="397"/>
      <c r="C162" s="397"/>
      <c r="D162" s="397"/>
      <c r="E162" s="397"/>
      <c r="F162" s="397"/>
    </row>
    <row r="163" spans="1:6" s="398" customFormat="1" ht="13.5" x14ac:dyDescent="0.2">
      <c r="A163" s="397"/>
      <c r="B163" s="397"/>
      <c r="C163" s="397"/>
      <c r="D163" s="397"/>
      <c r="E163" s="397"/>
      <c r="F163" s="397"/>
    </row>
    <row r="164" spans="1:6" s="398" customFormat="1" ht="13.5" x14ac:dyDescent="0.2">
      <c r="A164" s="397"/>
      <c r="B164" s="397"/>
      <c r="C164" s="397"/>
      <c r="D164" s="397"/>
      <c r="E164" s="397"/>
      <c r="F164" s="397"/>
    </row>
    <row r="165" spans="1:6" s="398" customFormat="1" ht="13.5" x14ac:dyDescent="0.2">
      <c r="A165" s="397"/>
      <c r="B165" s="397"/>
      <c r="C165" s="397"/>
      <c r="D165" s="397"/>
      <c r="E165" s="397"/>
      <c r="F165" s="397"/>
    </row>
    <row r="166" spans="1:6" s="398" customFormat="1" ht="13.5" x14ac:dyDescent="0.2">
      <c r="A166" s="397"/>
      <c r="B166" s="397"/>
      <c r="C166" s="397"/>
      <c r="D166" s="397"/>
      <c r="E166" s="397"/>
      <c r="F166" s="397"/>
    </row>
    <row r="167" spans="1:6" s="398" customFormat="1" ht="13.5" x14ac:dyDescent="0.2">
      <c r="A167" s="397"/>
      <c r="B167" s="397"/>
      <c r="C167" s="397"/>
      <c r="D167" s="397"/>
      <c r="E167" s="397"/>
      <c r="F167" s="397"/>
    </row>
    <row r="168" spans="1:6" s="398" customFormat="1" ht="13.5" x14ac:dyDescent="0.2">
      <c r="A168" s="397"/>
      <c r="B168" s="397"/>
      <c r="C168" s="397"/>
      <c r="D168" s="397"/>
      <c r="E168" s="397"/>
      <c r="F168" s="397"/>
    </row>
    <row r="169" spans="1:6" s="398" customFormat="1" ht="13.5" x14ac:dyDescent="0.2">
      <c r="A169" s="397"/>
      <c r="B169" s="397"/>
      <c r="C169" s="397"/>
      <c r="D169" s="397"/>
      <c r="E169" s="397"/>
      <c r="F169" s="397"/>
    </row>
    <row r="170" spans="1:6" s="398" customFormat="1" ht="13.5" x14ac:dyDescent="0.2">
      <c r="A170" s="397"/>
      <c r="B170" s="397"/>
      <c r="C170" s="397"/>
      <c r="D170" s="397"/>
      <c r="E170" s="397"/>
      <c r="F170" s="397"/>
    </row>
    <row r="171" spans="1:6" s="398" customFormat="1" ht="13.5" x14ac:dyDescent="0.2">
      <c r="A171" s="397"/>
      <c r="B171" s="397"/>
      <c r="C171" s="397"/>
      <c r="D171" s="397"/>
      <c r="E171" s="397"/>
      <c r="F171" s="397"/>
    </row>
    <row r="172" spans="1:6" s="398" customFormat="1" ht="13.5" x14ac:dyDescent="0.2">
      <c r="A172" s="397"/>
      <c r="B172" s="397"/>
      <c r="C172" s="397"/>
      <c r="D172" s="397"/>
      <c r="E172" s="397"/>
      <c r="F172" s="397"/>
    </row>
    <row r="173" spans="1:6" s="398" customFormat="1" ht="13.5" x14ac:dyDescent="0.2">
      <c r="A173" s="397"/>
      <c r="B173" s="397"/>
      <c r="C173" s="397"/>
      <c r="D173" s="397"/>
      <c r="E173" s="397"/>
      <c r="F173" s="397"/>
    </row>
    <row r="174" spans="1:6" s="398" customFormat="1" ht="13.5" x14ac:dyDescent="0.2">
      <c r="A174" s="397"/>
      <c r="B174" s="397"/>
      <c r="C174" s="397"/>
      <c r="D174" s="397"/>
      <c r="E174" s="397"/>
      <c r="F174" s="397"/>
    </row>
    <row r="175" spans="1:6" s="398" customFormat="1" ht="13.5" x14ac:dyDescent="0.2">
      <c r="A175" s="397"/>
      <c r="B175" s="397"/>
      <c r="C175" s="397"/>
      <c r="D175" s="397"/>
      <c r="E175" s="397"/>
      <c r="F175" s="397"/>
    </row>
    <row r="176" spans="1:6" s="398" customFormat="1" ht="13.5" x14ac:dyDescent="0.2">
      <c r="A176" s="397"/>
      <c r="B176" s="397"/>
      <c r="C176" s="397"/>
      <c r="D176" s="397"/>
      <c r="E176" s="397"/>
      <c r="F176" s="397"/>
    </row>
    <row r="177" spans="1:6" s="398" customFormat="1" ht="13.5" x14ac:dyDescent="0.2">
      <c r="A177" s="397"/>
      <c r="B177" s="397"/>
      <c r="C177" s="397"/>
      <c r="D177" s="397"/>
      <c r="E177" s="397"/>
      <c r="F177" s="397"/>
    </row>
    <row r="178" spans="1:6" s="398" customFormat="1" ht="13.5" x14ac:dyDescent="0.2">
      <c r="A178" s="397"/>
      <c r="B178" s="397"/>
      <c r="C178" s="397"/>
      <c r="D178" s="397"/>
      <c r="E178" s="397"/>
      <c r="F178" s="397"/>
    </row>
    <row r="179" spans="1:6" s="398" customFormat="1" ht="13.5" x14ac:dyDescent="0.2">
      <c r="A179" s="397"/>
      <c r="B179" s="397"/>
      <c r="C179" s="397"/>
      <c r="D179" s="397"/>
      <c r="E179" s="397"/>
      <c r="F179" s="397"/>
    </row>
    <row r="180" spans="1:6" s="398" customFormat="1" ht="13.5" x14ac:dyDescent="0.2">
      <c r="A180" s="397"/>
      <c r="B180" s="397"/>
      <c r="C180" s="397"/>
      <c r="D180" s="397"/>
      <c r="E180" s="397"/>
      <c r="F180" s="397"/>
    </row>
    <row r="181" spans="1:6" s="398" customFormat="1" ht="13.5" x14ac:dyDescent="0.2">
      <c r="A181" s="397"/>
      <c r="B181" s="397"/>
      <c r="C181" s="397"/>
      <c r="D181" s="397"/>
      <c r="E181" s="397"/>
      <c r="F181" s="397"/>
    </row>
    <row r="182" spans="1:6" s="398" customFormat="1" ht="13.5" x14ac:dyDescent="0.2">
      <c r="A182" s="397"/>
      <c r="B182" s="397"/>
      <c r="C182" s="397"/>
      <c r="D182" s="397"/>
      <c r="E182" s="397"/>
      <c r="F182" s="397"/>
    </row>
    <row r="183" spans="1:6" s="398" customFormat="1" ht="13.5" x14ac:dyDescent="0.2">
      <c r="A183" s="397"/>
      <c r="B183" s="397"/>
      <c r="C183" s="397"/>
      <c r="D183" s="397"/>
      <c r="E183" s="397"/>
      <c r="F183" s="397"/>
    </row>
    <row r="184" spans="1:6" s="398" customFormat="1" ht="13.5" x14ac:dyDescent="0.2">
      <c r="A184" s="397"/>
      <c r="B184" s="397"/>
      <c r="C184" s="397"/>
      <c r="D184" s="397"/>
      <c r="E184" s="397"/>
      <c r="F184" s="397"/>
    </row>
    <row r="185" spans="1:6" s="398" customFormat="1" ht="13.5" x14ac:dyDescent="0.2">
      <c r="A185" s="397"/>
      <c r="B185" s="397"/>
      <c r="C185" s="397"/>
      <c r="D185" s="397"/>
      <c r="E185" s="397"/>
      <c r="F185" s="397"/>
    </row>
    <row r="186" spans="1:6" s="398" customFormat="1" ht="13.5" x14ac:dyDescent="0.2">
      <c r="A186" s="397"/>
      <c r="B186" s="397"/>
      <c r="C186" s="397"/>
      <c r="D186" s="397"/>
      <c r="E186" s="397"/>
      <c r="F186" s="397"/>
    </row>
    <row r="187" spans="1:6" s="398" customFormat="1" ht="13.5" x14ac:dyDescent="0.2">
      <c r="A187" s="397"/>
      <c r="B187" s="397"/>
      <c r="C187" s="397"/>
      <c r="D187" s="397"/>
      <c r="E187" s="397"/>
      <c r="F187" s="397"/>
    </row>
    <row r="188" spans="1:6" s="398" customFormat="1" ht="13.5" x14ac:dyDescent="0.2">
      <c r="A188" s="397"/>
      <c r="B188" s="397"/>
      <c r="C188" s="397"/>
      <c r="D188" s="397"/>
      <c r="E188" s="397"/>
      <c r="F188" s="397"/>
    </row>
    <row r="189" spans="1:6" s="398" customFormat="1" ht="13.5" x14ac:dyDescent="0.2">
      <c r="A189" s="397"/>
      <c r="B189" s="397"/>
      <c r="C189" s="397"/>
      <c r="D189" s="397"/>
      <c r="E189" s="397"/>
      <c r="F189" s="397"/>
    </row>
    <row r="190" spans="1:6" s="398" customFormat="1" ht="13.5" x14ac:dyDescent="0.2">
      <c r="A190" s="397"/>
      <c r="B190" s="397"/>
      <c r="C190" s="397"/>
      <c r="D190" s="397"/>
      <c r="E190" s="397"/>
      <c r="F190" s="397"/>
    </row>
    <row r="191" spans="1:6" s="398" customFormat="1" ht="13.5" x14ac:dyDescent="0.2">
      <c r="A191" s="397"/>
      <c r="B191" s="397"/>
      <c r="C191" s="397"/>
      <c r="D191" s="397"/>
      <c r="E191" s="397"/>
      <c r="F191" s="397"/>
    </row>
    <row r="192" spans="1:6" s="398" customFormat="1" ht="13.5" x14ac:dyDescent="0.2">
      <c r="A192" s="397"/>
      <c r="B192" s="397"/>
      <c r="C192" s="397"/>
      <c r="D192" s="397"/>
      <c r="E192" s="397"/>
      <c r="F192" s="397"/>
    </row>
    <row r="193" spans="1:6" s="398" customFormat="1" ht="13.5" x14ac:dyDescent="0.2">
      <c r="A193" s="397"/>
      <c r="B193" s="397"/>
      <c r="C193" s="397"/>
      <c r="D193" s="397"/>
      <c r="E193" s="397"/>
      <c r="F193" s="397"/>
    </row>
    <row r="194" spans="1:6" s="398" customFormat="1" ht="13.5" x14ac:dyDescent="0.2">
      <c r="A194" s="397"/>
      <c r="B194" s="397"/>
      <c r="C194" s="397"/>
      <c r="D194" s="397"/>
      <c r="E194" s="397"/>
      <c r="F194" s="397"/>
    </row>
    <row r="195" spans="1:6" s="398" customFormat="1" ht="13.5" x14ac:dyDescent="0.2">
      <c r="A195" s="397"/>
      <c r="B195" s="397"/>
      <c r="C195" s="397"/>
      <c r="D195" s="397"/>
      <c r="E195" s="397"/>
      <c r="F195" s="397"/>
    </row>
    <row r="196" spans="1:6" s="398" customFormat="1" ht="13.5" x14ac:dyDescent="0.2">
      <c r="A196" s="397"/>
      <c r="B196" s="397"/>
      <c r="C196" s="397"/>
      <c r="D196" s="397"/>
      <c r="E196" s="397"/>
      <c r="F196" s="397"/>
    </row>
    <row r="197" spans="1:6" s="398" customFormat="1" ht="13.5" x14ac:dyDescent="0.2">
      <c r="A197" s="397"/>
      <c r="B197" s="397"/>
      <c r="C197" s="397"/>
      <c r="D197" s="397"/>
      <c r="E197" s="397"/>
      <c r="F197" s="397"/>
    </row>
    <row r="198" spans="1:6" s="398" customFormat="1" ht="13.5" x14ac:dyDescent="0.2">
      <c r="A198" s="397"/>
      <c r="B198" s="397"/>
      <c r="C198" s="397"/>
      <c r="D198" s="397"/>
      <c r="E198" s="397"/>
      <c r="F198" s="397"/>
    </row>
    <row r="199" spans="1:6" s="398" customFormat="1" ht="13.5" x14ac:dyDescent="0.2">
      <c r="A199" s="397"/>
      <c r="B199" s="397"/>
      <c r="C199" s="397"/>
      <c r="D199" s="397"/>
      <c r="E199" s="397"/>
      <c r="F199" s="397"/>
    </row>
    <row r="200" spans="1:6" s="398" customFormat="1" ht="13.5" x14ac:dyDescent="0.2">
      <c r="A200" s="397"/>
      <c r="B200" s="397"/>
      <c r="C200" s="397"/>
      <c r="D200" s="397"/>
      <c r="E200" s="397"/>
      <c r="F200" s="397"/>
    </row>
    <row r="201" spans="1:6" s="398" customFormat="1" ht="13.5" x14ac:dyDescent="0.2">
      <c r="A201" s="397"/>
      <c r="B201" s="397"/>
      <c r="C201" s="397"/>
      <c r="D201" s="397"/>
      <c r="E201" s="397"/>
      <c r="F201" s="397"/>
    </row>
    <row r="202" spans="1:6" s="398" customFormat="1" ht="13.5" x14ac:dyDescent="0.2">
      <c r="A202" s="397"/>
      <c r="B202" s="397"/>
      <c r="C202" s="397"/>
      <c r="D202" s="397"/>
      <c r="E202" s="397"/>
      <c r="F202" s="397"/>
    </row>
    <row r="203" spans="1:6" s="398" customFormat="1" ht="13.5" x14ac:dyDescent="0.2">
      <c r="A203" s="397"/>
      <c r="B203" s="397"/>
      <c r="C203" s="397"/>
      <c r="D203" s="397"/>
      <c r="E203" s="397"/>
      <c r="F203" s="397"/>
    </row>
    <row r="204" spans="1:6" s="398" customFormat="1" ht="13.5" x14ac:dyDescent="0.2">
      <c r="A204" s="397"/>
      <c r="B204" s="397"/>
      <c r="C204" s="397"/>
      <c r="D204" s="397"/>
      <c r="E204" s="397"/>
      <c r="F204" s="397"/>
    </row>
    <row r="205" spans="1:6" s="398" customFormat="1" ht="13.5" x14ac:dyDescent="0.2">
      <c r="A205" s="397"/>
      <c r="B205" s="397"/>
      <c r="C205" s="397"/>
      <c r="D205" s="397"/>
      <c r="E205" s="397"/>
      <c r="F205" s="397"/>
    </row>
    <row r="206" spans="1:6" s="398" customFormat="1" ht="13.5" x14ac:dyDescent="0.2">
      <c r="A206" s="397"/>
      <c r="B206" s="397"/>
      <c r="C206" s="397"/>
      <c r="D206" s="397"/>
      <c r="E206" s="397"/>
      <c r="F206" s="397"/>
    </row>
    <row r="207" spans="1:6" s="398" customFormat="1" ht="13.5" x14ac:dyDescent="0.2">
      <c r="A207" s="397"/>
      <c r="B207" s="397"/>
      <c r="C207" s="397"/>
      <c r="D207" s="397"/>
      <c r="E207" s="397"/>
      <c r="F207" s="397"/>
    </row>
    <row r="208" spans="1:6" s="398" customFormat="1" ht="13.5" x14ac:dyDescent="0.2">
      <c r="A208" s="397"/>
      <c r="B208" s="397"/>
      <c r="C208" s="397"/>
      <c r="D208" s="397"/>
      <c r="E208" s="397"/>
      <c r="F208" s="397"/>
    </row>
    <row r="209" spans="1:6" s="398" customFormat="1" ht="13.5" x14ac:dyDescent="0.2">
      <c r="A209" s="397"/>
      <c r="B209" s="397"/>
      <c r="C209" s="397"/>
      <c r="D209" s="397"/>
      <c r="E209" s="397"/>
      <c r="F209" s="397"/>
    </row>
    <row r="210" spans="1:6" s="398" customFormat="1" ht="13.5" x14ac:dyDescent="0.2">
      <c r="A210" s="397"/>
      <c r="B210" s="397"/>
      <c r="C210" s="397"/>
      <c r="D210" s="397"/>
      <c r="E210" s="397"/>
      <c r="F210" s="397"/>
    </row>
    <row r="211" spans="1:6" s="398" customFormat="1" ht="13.5" x14ac:dyDescent="0.2">
      <c r="A211" s="397"/>
      <c r="B211" s="397"/>
      <c r="C211" s="397"/>
      <c r="D211" s="397"/>
      <c r="E211" s="397"/>
      <c r="F211" s="397"/>
    </row>
    <row r="212" spans="1:6" s="398" customFormat="1" ht="13.5" x14ac:dyDescent="0.2">
      <c r="A212" s="397"/>
      <c r="B212" s="397"/>
      <c r="C212" s="397"/>
      <c r="D212" s="397"/>
      <c r="E212" s="397"/>
      <c r="F212" s="397"/>
    </row>
    <row r="213" spans="1:6" s="398" customFormat="1" ht="13.5" x14ac:dyDescent="0.2">
      <c r="A213" s="397"/>
      <c r="B213" s="397"/>
      <c r="C213" s="397"/>
      <c r="D213" s="397"/>
      <c r="E213" s="397"/>
      <c r="F213" s="397"/>
    </row>
    <row r="214" spans="1:6" s="398" customFormat="1" ht="13.5" x14ac:dyDescent="0.2">
      <c r="A214" s="397"/>
      <c r="B214" s="397"/>
      <c r="C214" s="397"/>
      <c r="D214" s="397"/>
      <c r="E214" s="397"/>
      <c r="F214" s="397"/>
    </row>
    <row r="215" spans="1:6" s="398" customFormat="1" ht="13.5" x14ac:dyDescent="0.2">
      <c r="A215" s="397"/>
      <c r="B215" s="397"/>
      <c r="C215" s="397"/>
      <c r="D215" s="397"/>
      <c r="E215" s="397"/>
      <c r="F215" s="397"/>
    </row>
    <row r="216" spans="1:6" s="398" customFormat="1" ht="13.5" x14ac:dyDescent="0.2">
      <c r="A216" s="397"/>
      <c r="B216" s="397"/>
      <c r="C216" s="397"/>
      <c r="D216" s="397"/>
      <c r="E216" s="397"/>
      <c r="F216" s="397"/>
    </row>
    <row r="217" spans="1:6" s="398" customFormat="1" ht="13.5" x14ac:dyDescent="0.2">
      <c r="A217" s="397"/>
      <c r="B217" s="397"/>
      <c r="C217" s="397"/>
      <c r="D217" s="397"/>
      <c r="E217" s="397"/>
      <c r="F217" s="397"/>
    </row>
    <row r="218" spans="1:6" s="398" customFormat="1" ht="13.5" x14ac:dyDescent="0.2">
      <c r="A218" s="397"/>
      <c r="B218" s="397"/>
      <c r="C218" s="397"/>
      <c r="D218" s="397"/>
      <c r="E218" s="397"/>
      <c r="F218" s="397"/>
    </row>
    <row r="219" spans="1:6" s="398" customFormat="1" ht="13.5" x14ac:dyDescent="0.2">
      <c r="A219" s="397"/>
      <c r="B219" s="397"/>
      <c r="C219" s="397"/>
      <c r="D219" s="397"/>
      <c r="E219" s="397"/>
      <c r="F219" s="397"/>
    </row>
    <row r="220" spans="1:6" s="398" customFormat="1" ht="13.5" x14ac:dyDescent="0.2">
      <c r="A220" s="397"/>
      <c r="B220" s="397"/>
      <c r="C220" s="397"/>
      <c r="D220" s="397"/>
      <c r="E220" s="397"/>
      <c r="F220" s="397"/>
    </row>
    <row r="221" spans="1:6" s="398" customFormat="1" ht="13.5" x14ac:dyDescent="0.2">
      <c r="A221" s="397"/>
      <c r="B221" s="397"/>
      <c r="C221" s="397"/>
      <c r="D221" s="397"/>
      <c r="E221" s="397"/>
      <c r="F221" s="397"/>
    </row>
    <row r="222" spans="1:6" s="398" customFormat="1" ht="13.5" x14ac:dyDescent="0.2">
      <c r="A222" s="397"/>
      <c r="B222" s="397"/>
      <c r="C222" s="397"/>
      <c r="D222" s="397"/>
      <c r="E222" s="397"/>
      <c r="F222" s="397"/>
    </row>
    <row r="223" spans="1:6" s="398" customFormat="1" ht="13.5" x14ac:dyDescent="0.2">
      <c r="A223" s="397"/>
      <c r="B223" s="397"/>
      <c r="C223" s="397"/>
      <c r="D223" s="397"/>
      <c r="E223" s="397"/>
      <c r="F223" s="397"/>
    </row>
    <row r="224" spans="1:6" s="398" customFormat="1" ht="13.5" x14ac:dyDescent="0.2">
      <c r="A224" s="397"/>
      <c r="B224" s="397"/>
      <c r="C224" s="397"/>
      <c r="D224" s="397"/>
      <c r="E224" s="397"/>
      <c r="F224" s="397"/>
    </row>
    <row r="225" spans="1:6" s="398" customFormat="1" ht="13.5" x14ac:dyDescent="0.2">
      <c r="A225" s="397"/>
      <c r="B225" s="397"/>
      <c r="C225" s="397"/>
      <c r="D225" s="397"/>
      <c r="E225" s="397"/>
      <c r="F225" s="397"/>
    </row>
    <row r="226" spans="1:6" s="398" customFormat="1" ht="13.5" x14ac:dyDescent="0.2">
      <c r="A226" s="397"/>
      <c r="B226" s="397"/>
      <c r="C226" s="397"/>
      <c r="D226" s="397"/>
      <c r="E226" s="397"/>
      <c r="F226" s="397"/>
    </row>
    <row r="227" spans="1:6" s="398" customFormat="1" ht="13.5" x14ac:dyDescent="0.2">
      <c r="A227" s="397"/>
      <c r="B227" s="397"/>
      <c r="C227" s="397"/>
      <c r="D227" s="397"/>
      <c r="E227" s="397"/>
      <c r="F227" s="397"/>
    </row>
    <row r="228" spans="1:6" s="398" customFormat="1" ht="13.5" x14ac:dyDescent="0.2">
      <c r="A228" s="397"/>
      <c r="B228" s="397"/>
      <c r="C228" s="397"/>
      <c r="D228" s="397"/>
      <c r="E228" s="397"/>
      <c r="F228" s="397"/>
    </row>
    <row r="229" spans="1:6" s="398" customFormat="1" ht="13.5" x14ac:dyDescent="0.2">
      <c r="A229" s="397"/>
      <c r="B229" s="397"/>
      <c r="C229" s="397"/>
      <c r="D229" s="397"/>
      <c r="E229" s="397"/>
      <c r="F229" s="397"/>
    </row>
    <row r="230" spans="1:6" s="398" customFormat="1" ht="13.5" x14ac:dyDescent="0.2">
      <c r="A230" s="397"/>
      <c r="B230" s="397"/>
      <c r="C230" s="397"/>
      <c r="D230" s="397"/>
      <c r="E230" s="397"/>
      <c r="F230" s="397"/>
    </row>
    <row r="231" spans="1:6" s="398" customFormat="1" ht="13.5" x14ac:dyDescent="0.2">
      <c r="A231" s="397"/>
      <c r="B231" s="397"/>
      <c r="C231" s="397"/>
      <c r="D231" s="397"/>
      <c r="E231" s="397"/>
      <c r="F231" s="397"/>
    </row>
    <row r="232" spans="1:6" s="398" customFormat="1" ht="13.5" x14ac:dyDescent="0.2">
      <c r="A232" s="397"/>
      <c r="B232" s="397"/>
      <c r="C232" s="397"/>
      <c r="D232" s="397"/>
      <c r="E232" s="397"/>
      <c r="F232" s="397"/>
    </row>
    <row r="233" spans="1:6" s="398" customFormat="1" ht="13.5" x14ac:dyDescent="0.2">
      <c r="A233" s="397"/>
      <c r="B233" s="397"/>
      <c r="C233" s="397"/>
      <c r="D233" s="397"/>
      <c r="E233" s="397"/>
      <c r="F233" s="397"/>
    </row>
  </sheetData>
  <sheetProtection sheet="1" objects="1" scenarios="1"/>
  <mergeCells count="2">
    <mergeCell ref="F6:H6"/>
    <mergeCell ref="A2:E2"/>
  </mergeCell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591875" r:id="rId4" name="CommandButton1">
          <controlPr defaultSize="0" print="0" autoLine="0" r:id="rId5">
            <anchor>
              <from>
                <xdr:col>5</xdr:col>
                <xdr:colOff>381000</xdr:colOff>
                <xdr:row>0</xdr:row>
                <xdr:rowOff>57150</xdr:rowOff>
              </from>
              <to>
                <xdr:col>7</xdr:col>
                <xdr:colOff>676275</xdr:colOff>
                <xdr:row>0</xdr:row>
                <xdr:rowOff>276225</xdr:rowOff>
              </to>
            </anchor>
          </controlPr>
        </control>
      </mc:Choice>
      <mc:Fallback>
        <control shapeId="591875" r:id="rId4" name="CommandButton1"/>
      </mc:Fallback>
    </mc:AlternateContent>
    <mc:AlternateContent xmlns:mc="http://schemas.openxmlformats.org/markup-compatibility/2006">
      <mc:Choice Requires="x14">
        <control shapeId="591876" r:id="rId6" name="CommandButton2">
          <controlPr defaultSize="0" print="0" autoLine="0" r:id="rId7">
            <anchor>
              <from>
                <xdr:col>5</xdr:col>
                <xdr:colOff>381000</xdr:colOff>
                <xdr:row>1</xdr:row>
                <xdr:rowOff>38100</xdr:rowOff>
              </from>
              <to>
                <xdr:col>7</xdr:col>
                <xdr:colOff>676275</xdr:colOff>
                <xdr:row>1</xdr:row>
                <xdr:rowOff>257175</xdr:rowOff>
              </to>
            </anchor>
          </controlPr>
        </control>
      </mc:Choice>
      <mc:Fallback>
        <control shapeId="591876" r:id="rId6" name="CommandButton2"/>
      </mc:Fallback>
    </mc:AlternateContent>
    <mc:AlternateContent xmlns:mc="http://schemas.openxmlformats.org/markup-compatibility/2006">
      <mc:Choice Requires="x14">
        <control shapeId="591877" r:id="rId8" name="CommandButton3">
          <controlPr defaultSize="0" print="0" autoLine="0" r:id="rId9">
            <anchor>
              <from>
                <xdr:col>5</xdr:col>
                <xdr:colOff>381000</xdr:colOff>
                <xdr:row>1</xdr:row>
                <xdr:rowOff>304800</xdr:rowOff>
              </from>
              <to>
                <xdr:col>7</xdr:col>
                <xdr:colOff>676275</xdr:colOff>
                <xdr:row>1</xdr:row>
                <xdr:rowOff>523875</xdr:rowOff>
              </to>
            </anchor>
          </controlPr>
        </control>
      </mc:Choice>
      <mc:Fallback>
        <control shapeId="591877" r:id="rId8" name="CommandButton3"/>
      </mc:Fallback>
    </mc:AlternateContent>
    <mc:AlternateContent xmlns:mc="http://schemas.openxmlformats.org/markup-compatibility/2006">
      <mc:Choice Requires="x14">
        <control shapeId="591873" r:id="rId10" name="Group Box 1">
          <controlPr defaultSize="0" print="0" autoFill="0" autoPict="0">
            <anchor moveWithCells="1">
              <from>
                <xdr:col>0</xdr:col>
                <xdr:colOff>333375</xdr:colOff>
                <xdr:row>7</xdr:row>
                <xdr:rowOff>161925</xdr:rowOff>
              </from>
              <to>
                <xdr:col>1</xdr:col>
                <xdr:colOff>733425</xdr:colOff>
                <xdr:row>13</xdr:row>
                <xdr:rowOff>57150</xdr:rowOff>
              </to>
            </anchor>
          </controlPr>
        </control>
      </mc:Choice>
    </mc:AlternateContent>
    <mc:AlternateContent xmlns:mc="http://schemas.openxmlformats.org/markup-compatibility/2006">
      <mc:Choice Requires="x14">
        <control shapeId="591874" r:id="rId11" name="Group Box 2">
          <controlPr defaultSize="0" print="0" autoFill="0" autoPict="0">
            <anchor moveWithCells="1">
              <from>
                <xdr:col>1</xdr:col>
                <xdr:colOff>104775</xdr:colOff>
                <xdr:row>7</xdr:row>
                <xdr:rowOff>161925</xdr:rowOff>
              </from>
              <to>
                <xdr:col>2</xdr:col>
                <xdr:colOff>733425</xdr:colOff>
                <xdr:row>22</xdr:row>
                <xdr:rowOff>76200</xdr:rowOff>
              </to>
            </anchor>
          </controlPr>
        </control>
      </mc:Choice>
    </mc:AlternateContent>
  </control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C000"/>
  </sheetPr>
  <dimension ref="A1:D72"/>
  <sheetViews>
    <sheetView showGridLines="0" view="pageLayout" zoomScaleNormal="100" workbookViewId="0">
      <selection activeCell="A2" sqref="A2:C2"/>
    </sheetView>
  </sheetViews>
  <sheetFormatPr defaultColWidth="8" defaultRowHeight="16.5" x14ac:dyDescent="0.25"/>
  <cols>
    <col min="1" max="1" width="20.140625" style="4" customWidth="1"/>
    <col min="2" max="2" width="4.85546875" style="4" customWidth="1"/>
    <col min="3" max="3" width="59.7109375" style="4" customWidth="1"/>
  </cols>
  <sheetData>
    <row r="1" spans="1:3" ht="23.25" x14ac:dyDescent="0.25">
      <c r="A1" s="416" t="s">
        <v>992</v>
      </c>
      <c r="B1" s="417"/>
      <c r="C1" s="417"/>
    </row>
    <row r="2" spans="1:3" ht="84.95" customHeight="1" x14ac:dyDescent="0.25">
      <c r="A2" s="735" t="s">
        <v>1228</v>
      </c>
      <c r="B2" s="735"/>
      <c r="C2" s="735"/>
    </row>
    <row r="4" spans="1:3" ht="15" x14ac:dyDescent="0.25">
      <c r="A4" s="419" t="str">
        <f>'VNOS PODATKOV'!C44</f>
        <v>INVESTITOR</v>
      </c>
      <c r="B4" s="419"/>
      <c r="C4" s="419"/>
    </row>
    <row r="5" spans="1:3" ht="15" x14ac:dyDescent="0.25">
      <c r="A5" s="91" t="str">
        <f>'VNOS PODATKOV'!C45</f>
        <v>INVESTITOR 1</v>
      </c>
      <c r="B5" s="91"/>
      <c r="C5" s="91"/>
    </row>
    <row r="6" spans="1:3" ht="15" x14ac:dyDescent="0.25">
      <c r="A6" s="91" t="str">
        <f>'VNOS PODATKOV'!C46</f>
        <v>ime in priimek ali naziv družbe</v>
      </c>
      <c r="B6" s="91"/>
      <c r="C6" s="464">
        <f>'VNOS PODATKOV'!D46</f>
        <v>0</v>
      </c>
    </row>
    <row r="7" spans="1:3" ht="15" x14ac:dyDescent="0.25">
      <c r="A7" s="91" t="str">
        <f>'VNOS PODATKOV'!C47</f>
        <v>naslov ali poslovni naslov družbe</v>
      </c>
      <c r="B7" s="91"/>
      <c r="C7" s="464">
        <f>'VNOS PODATKOV'!D47</f>
        <v>0</v>
      </c>
    </row>
    <row r="8" spans="1:3" ht="15" x14ac:dyDescent="0.25">
      <c r="A8" s="102" t="str">
        <f>'VNOS PODATKOV'!C48</f>
        <v>davčna številka</v>
      </c>
      <c r="B8" s="102"/>
      <c r="C8" s="237">
        <f>'VNOS PODATKOV'!D48</f>
        <v>0</v>
      </c>
    </row>
    <row r="9" spans="1:3" ht="15" x14ac:dyDescent="0.25">
      <c r="A9" s="91" t="str">
        <f>'VNOS PODATKOV'!C49</f>
        <v>INVESTITOR 2</v>
      </c>
      <c r="B9" s="91"/>
      <c r="C9" s="91"/>
    </row>
    <row r="10" spans="1:3" ht="15" x14ac:dyDescent="0.25">
      <c r="A10" s="91" t="str">
        <f>'VNOS PODATKOV'!C50</f>
        <v>ime in priimek ali naziv družbe</v>
      </c>
      <c r="B10" s="91"/>
      <c r="C10" s="464">
        <f>'VNOS PODATKOV'!D50</f>
        <v>0</v>
      </c>
    </row>
    <row r="11" spans="1:3" ht="15" x14ac:dyDescent="0.25">
      <c r="A11" s="91" t="str">
        <f>'VNOS PODATKOV'!C51</f>
        <v>naslov ali poslovni naslov družbe</v>
      </c>
      <c r="B11" s="91"/>
      <c r="C11" s="464">
        <f>'VNOS PODATKOV'!D51</f>
        <v>0</v>
      </c>
    </row>
    <row r="12" spans="1:3" ht="15" x14ac:dyDescent="0.25">
      <c r="A12" s="91" t="str">
        <f>'VNOS PODATKOV'!C52</f>
        <v>davčna številka</v>
      </c>
      <c r="B12" s="91"/>
      <c r="C12" s="464">
        <f>'VNOS PODATKOV'!D52</f>
        <v>0</v>
      </c>
    </row>
    <row r="13" spans="1:3" ht="15" x14ac:dyDescent="0.25">
      <c r="A13" s="91" t="str">
        <f>'VNOS PODATKOV'!C53</f>
        <v>INVESTITOR 3</v>
      </c>
      <c r="B13" s="91"/>
      <c r="C13" s="91"/>
    </row>
    <row r="14" spans="1:3" ht="15" x14ac:dyDescent="0.25">
      <c r="A14" s="91" t="str">
        <f>'VNOS PODATKOV'!C54</f>
        <v>ime in priimek ali naziv družbe</v>
      </c>
      <c r="B14" s="91"/>
      <c r="C14" s="464">
        <f>'VNOS PODATKOV'!D54</f>
        <v>0</v>
      </c>
    </row>
    <row r="15" spans="1:3" ht="15" x14ac:dyDescent="0.25">
      <c r="A15" s="91" t="str">
        <f>'VNOS PODATKOV'!C55</f>
        <v>naslov ali poslovni naslov družbe</v>
      </c>
      <c r="B15" s="91"/>
      <c r="C15" s="464">
        <f>'VNOS PODATKOV'!D55</f>
        <v>0</v>
      </c>
    </row>
    <row r="16" spans="1:3" ht="15" x14ac:dyDescent="0.25">
      <c r="A16" s="91" t="str">
        <f>'VNOS PODATKOV'!C56</f>
        <v>davčna številka</v>
      </c>
      <c r="B16" s="91"/>
      <c r="C16" s="82">
        <f>'VNOS PODATKOV'!D56</f>
        <v>0</v>
      </c>
    </row>
    <row r="17" spans="1:4" ht="15" x14ac:dyDescent="0.25">
      <c r="A17" s="178"/>
      <c r="B17" s="178"/>
      <c r="C17" s="82"/>
    </row>
    <row r="18" spans="1:4" ht="15" x14ac:dyDescent="0.25">
      <c r="A18" s="734" t="str">
        <f>'VNOS PODATKOV'!C57</f>
        <v>KONTAKTNA OSEBA</v>
      </c>
      <c r="B18" s="734"/>
      <c r="C18" s="734"/>
    </row>
    <row r="19" spans="1:4" ht="15" x14ac:dyDescent="0.25">
      <c r="A19" s="102" t="str">
        <f>'VNOS PODATKOV'!C58</f>
        <v>ime in priimek</v>
      </c>
      <c r="B19" s="102"/>
      <c r="C19" s="108">
        <f>'VNOS PODATKOV'!D58</f>
        <v>0</v>
      </c>
    </row>
    <row r="20" spans="1:4" ht="15" x14ac:dyDescent="0.25">
      <c r="A20" s="102" t="str">
        <f>'VNOS PODATKOV'!C59</f>
        <v>telefonska številka</v>
      </c>
      <c r="B20" s="102"/>
      <c r="C20" s="108">
        <f>'VNOS PODATKOV'!D59</f>
        <v>0</v>
      </c>
    </row>
    <row r="21" spans="1:4" ht="15" x14ac:dyDescent="0.25">
      <c r="A21" s="102" t="str">
        <f>'VNOS PODATKOV'!C60</f>
        <v>elektronski naslov</v>
      </c>
      <c r="B21" s="102"/>
      <c r="C21" s="237">
        <f>'VNOS PODATKOV'!D60</f>
        <v>0</v>
      </c>
    </row>
    <row r="22" spans="1:4" ht="15" x14ac:dyDescent="0.25">
      <c r="A22" s="47"/>
      <c r="B22" s="47"/>
      <c r="C22" s="108"/>
    </row>
    <row r="23" spans="1:4" ht="15" x14ac:dyDescent="0.25">
      <c r="A23" s="418" t="str">
        <f>'VNOS PODATKOV'!C61</f>
        <v>POOBLAŠČENEC</v>
      </c>
      <c r="B23" s="418"/>
      <c r="C23" s="418"/>
      <c r="D23" s="32"/>
    </row>
    <row r="24" spans="1:4" ht="15" x14ac:dyDescent="0.25">
      <c r="A24" s="110" t="str">
        <f>'VNOS PODATKOV'!C62</f>
        <v>podatki se vpišejo, kadar je imenovan pooblaščenec</v>
      </c>
      <c r="B24" s="62"/>
      <c r="C24" s="62"/>
    </row>
    <row r="25" spans="1:4" ht="15" x14ac:dyDescent="0.25">
      <c r="A25" s="102" t="str">
        <f>'VNOS PODATKOV'!C64</f>
        <v>ime in priimek ali naziv družbe</v>
      </c>
      <c r="B25" s="102"/>
      <c r="C25" s="97" t="str">
        <f>IF('VNOS PODATKOV'!D$63=TRUE,'VNOS PODATKOV'!D64, "")</f>
        <v/>
      </c>
    </row>
    <row r="26" spans="1:4" ht="15" x14ac:dyDescent="0.25">
      <c r="A26" s="91" t="str">
        <f>'VNOS PODATKOV'!C65</f>
        <v>naslov ali poslovni naslov družbe</v>
      </c>
      <c r="B26" s="102"/>
      <c r="C26" s="97" t="str">
        <f>IF('VNOS PODATKOV'!D$63=TRUE,'VNOS PODATKOV'!D65, "")</f>
        <v/>
      </c>
    </row>
    <row r="27" spans="1:4" ht="15" x14ac:dyDescent="0.25">
      <c r="A27" s="102" t="str">
        <f>'VNOS PODATKOV'!C66</f>
        <v>kontaktna oseba</v>
      </c>
      <c r="B27" s="102"/>
      <c r="C27" s="97" t="str">
        <f>IF('VNOS PODATKOV'!D$63=TRUE,'VNOS PODATKOV'!D66, "")</f>
        <v/>
      </c>
    </row>
    <row r="28" spans="1:4" ht="15" x14ac:dyDescent="0.25">
      <c r="A28" s="103" t="str">
        <f>'VNOS PODATKOV'!C67</f>
        <v>telefonska številka</v>
      </c>
      <c r="B28" s="102"/>
      <c r="C28" s="97" t="str">
        <f>IF('VNOS PODATKOV'!D$63=TRUE,'VNOS PODATKOV'!D67, "")</f>
        <v/>
      </c>
    </row>
    <row r="29" spans="1:4" ht="15" x14ac:dyDescent="0.25">
      <c r="A29" s="102" t="str">
        <f>'VNOS PODATKOV'!C68</f>
        <v>elektronski naslov</v>
      </c>
      <c r="B29" s="102"/>
      <c r="C29" s="97" t="str">
        <f>IF('VNOS PODATKOV'!D$63=TRUE,'VNOS PODATKOV'!D68, "")</f>
        <v/>
      </c>
    </row>
    <row r="30" spans="1:4" ht="15" x14ac:dyDescent="0.25">
      <c r="A30" s="47"/>
      <c r="B30" s="47"/>
      <c r="C30" s="97"/>
    </row>
    <row r="31" spans="1:4" ht="15" x14ac:dyDescent="0.25">
      <c r="A31" s="734" t="s">
        <v>580</v>
      </c>
      <c r="B31" s="734"/>
      <c r="C31" s="734"/>
    </row>
    <row r="32" spans="1:4" ht="15" x14ac:dyDescent="0.25">
      <c r="A32" s="704" t="str">
        <f>'VNOS PODATKOV'!C355</f>
        <v>naziv</v>
      </c>
      <c r="B32" s="704"/>
      <c r="C32" s="518"/>
    </row>
    <row r="33" spans="1:3" ht="15" x14ac:dyDescent="0.25">
      <c r="A33" s="704" t="str">
        <f>'VNOS PODATKOV'!C356</f>
        <v>naslov</v>
      </c>
      <c r="B33" s="704"/>
      <c r="C33" s="518"/>
    </row>
    <row r="34" spans="1:3" ht="15" x14ac:dyDescent="0.25">
      <c r="A34" s="64"/>
      <c r="B34" s="64"/>
      <c r="C34" s="64"/>
    </row>
    <row r="35" spans="1:3" ht="15" x14ac:dyDescent="0.25">
      <c r="A35" s="734" t="str">
        <f>'VNOS PODATKOV'!C172</f>
        <v>PODATKI O GRADNJI</v>
      </c>
      <c r="B35" s="734"/>
      <c r="C35" s="734"/>
    </row>
    <row r="36" spans="1:3" x14ac:dyDescent="0.25">
      <c r="A36" s="27" t="str">
        <f>'VNOS PODATKOV'!C175</f>
        <v>naziv gradnje</v>
      </c>
      <c r="B36" s="36"/>
      <c r="C36" s="22">
        <f>'VNOS PODATKOV'!D175</f>
        <v>0</v>
      </c>
    </row>
    <row r="37" spans="1:3" ht="30" customHeight="1" x14ac:dyDescent="0.25">
      <c r="A37" s="27" t="str">
        <f>'VNOS PODATKOV'!C177</f>
        <v>kratek opis gradnje</v>
      </c>
      <c r="B37" s="125"/>
      <c r="C37" s="22">
        <f>'VNOS PODATKOV'!D177</f>
        <v>0</v>
      </c>
    </row>
    <row r="38" spans="1:3" ht="15" x14ac:dyDescent="0.25">
      <c r="A38" s="27"/>
      <c r="B38" s="570" t="b">
        <f>IF('VNOS PODATKOV'!D213=TRUE,TRUE,FALSE)</f>
        <v>0</v>
      </c>
      <c r="C38" s="38" t="str">
        <f>'VNOS PODATKOV'!C213</f>
        <v>objekt z vplivi na okolje</v>
      </c>
    </row>
    <row r="39" spans="1:3" ht="15" x14ac:dyDescent="0.25">
      <c r="A39" s="63" t="str">
        <f>'VNOS PODATKOV'!C199</f>
        <v>VRSTE GRADNJE</v>
      </c>
      <c r="B39" s="38"/>
      <c r="C39" s="202"/>
    </row>
    <row r="40" spans="1:3" x14ac:dyDescent="0.25">
      <c r="A40" s="227" t="s">
        <v>1044</v>
      </c>
      <c r="B40" s="81"/>
      <c r="C40" s="237"/>
    </row>
    <row r="41" spans="1:3" ht="15" x14ac:dyDescent="0.25">
      <c r="A41" s="573"/>
      <c r="B41" s="570" t="b">
        <f>IF('VNOS PODATKOV'!D201=TRUE,TRUE,FALSE)</f>
        <v>0</v>
      </c>
      <c r="C41" s="38" t="str">
        <f>'VNOS PODATKOV'!C201</f>
        <v>NOVOGRADNJA - NOVOZGRAJEN OBJEKT</v>
      </c>
    </row>
    <row r="42" spans="1:3" ht="15" x14ac:dyDescent="0.25">
      <c r="A42" s="573"/>
      <c r="B42" s="570" t="b">
        <f>IF('VNOS PODATKOV'!D202=TRUE,TRUE,FALSE)</f>
        <v>0</v>
      </c>
      <c r="C42" s="38" t="str">
        <f>'VNOS PODATKOV'!C202</f>
        <v>NOVOGRADNJA - PRIZIDAVA</v>
      </c>
    </row>
    <row r="43" spans="1:3" ht="15" x14ac:dyDescent="0.25">
      <c r="A43" s="573"/>
      <c r="B43" s="570" t="b">
        <f>IF('VNOS PODATKOV'!D203=TRUE,TRUE,FALSE)</f>
        <v>0</v>
      </c>
      <c r="C43" s="38" t="str">
        <f>'VNOS PODATKOV'!C203</f>
        <v>REKONSTRUKCIJA</v>
      </c>
    </row>
    <row r="44" spans="1:3" ht="15" x14ac:dyDescent="0.25">
      <c r="A44" s="573"/>
      <c r="B44" s="570" t="b">
        <f>IF('VNOS PODATKOV'!D204=TRUE,TRUE,FALSE)</f>
        <v>0</v>
      </c>
      <c r="C44" s="38" t="str">
        <f>'VNOS PODATKOV'!C204</f>
        <v>SPREMEMBA NAMEMBNOSTI</v>
      </c>
    </row>
    <row r="45" spans="1:3" ht="15" x14ac:dyDescent="0.25">
      <c r="A45" s="573"/>
      <c r="B45" s="570" t="b">
        <f>IF('VNOS PODATKOV'!D205=TRUE,TRUE,FALSE)</f>
        <v>0</v>
      </c>
      <c r="C45" s="38" t="str">
        <f>'VNOS PODATKOV'!C205</f>
        <v>ODSTRANITEV CELOTNEGA OBJEKTA</v>
      </c>
    </row>
    <row r="46" spans="1:3" ht="15" x14ac:dyDescent="0.25">
      <c r="A46" s="573"/>
      <c r="B46" s="570" t="b">
        <f>IF('VNOS PODATKOV'!D206=TRUE,TRUE,FALSE)</f>
        <v>0</v>
      </c>
      <c r="C46" s="38" t="str">
        <f>'VNOS PODATKOV'!C206</f>
        <v>LEGALIZACIJA</v>
      </c>
    </row>
    <row r="47" spans="1:3" ht="15" x14ac:dyDescent="0.25">
      <c r="A47" s="602"/>
      <c r="B47" s="570" t="b">
        <f>IF('VNOS PODATKOV'!D207=TRUE,TRUE,FALSE)</f>
        <v>0</v>
      </c>
      <c r="C47" s="38" t="str">
        <f>'VNOS PODATKOV'!C207</f>
        <v>MANJŠA REKONSTRUKCIJA</v>
      </c>
    </row>
    <row r="48" spans="1:3" ht="15" x14ac:dyDescent="0.25">
      <c r="A48" s="125"/>
      <c r="B48" s="125"/>
      <c r="C48" s="125"/>
    </row>
    <row r="49" spans="1:3" ht="15" x14ac:dyDescent="0.25">
      <c r="A49" s="419" t="str">
        <f>'VNOS PODATKOV'!C156</f>
        <v>PODATKI O PROJEKTNI DOKUMENTACIJI</v>
      </c>
      <c r="B49" s="419"/>
      <c r="C49" s="419"/>
    </row>
    <row r="50" spans="1:3" ht="15" x14ac:dyDescent="0.25">
      <c r="A50" s="110" t="str">
        <f>'VNOS PODATKOV'!C157</f>
        <v>podatki se vpišejo, če dokumentacijo izdela projektant</v>
      </c>
      <c r="B50" s="62"/>
      <c r="C50" s="62"/>
    </row>
    <row r="51" spans="1:3" ht="15" x14ac:dyDescent="0.25">
      <c r="A51" s="72" t="str">
        <f>'VNOS PODATKOV'!C159</f>
        <v>vrsta projektne dokumentacije</v>
      </c>
      <c r="B51" s="28"/>
      <c r="C51" s="97" t="str">
        <f>'VNOS PODATKOV'!D159</f>
        <v>DPP (projektna dokumentacija za pridobitev projektnih in drugih pogojev)</v>
      </c>
    </row>
    <row r="52" spans="1:3" ht="15" x14ac:dyDescent="0.25">
      <c r="A52" s="72" t="str">
        <f>'VNOS PODATKOV'!C160</f>
        <v>številka projekta</v>
      </c>
      <c r="B52" s="28"/>
      <c r="C52" s="22">
        <f>'VNOS PODATKOV'!D160</f>
        <v>0</v>
      </c>
    </row>
    <row r="53" spans="1:3" ht="15" x14ac:dyDescent="0.25">
      <c r="A53" s="72" t="s">
        <v>29</v>
      </c>
      <c r="B53" s="28"/>
      <c r="C53" s="22">
        <f>'VNOS PODATKOV'!D161</f>
        <v>0</v>
      </c>
    </row>
    <row r="54" spans="1:3" ht="15" x14ac:dyDescent="0.25">
      <c r="A54" s="72" t="str">
        <f>'VNOS PODATKOV'!C87</f>
        <v>projektant (naziv družbe)</v>
      </c>
      <c r="B54" s="28"/>
      <c r="C54" s="240">
        <f>'VNOS PODATKOV'!D87</f>
        <v>0</v>
      </c>
    </row>
    <row r="55" spans="1:3" ht="15" x14ac:dyDescent="0.25">
      <c r="A55" s="73"/>
      <c r="B55" s="521"/>
      <c r="C55" s="105"/>
    </row>
    <row r="56" spans="1:3" ht="27" x14ac:dyDescent="0.25">
      <c r="B56" s="520"/>
      <c r="C56" s="520" t="s">
        <v>1319</v>
      </c>
    </row>
    <row r="57" spans="1:3" x14ac:dyDescent="0.25">
      <c r="B57" s="520"/>
      <c r="C57" s="520"/>
    </row>
    <row r="58" spans="1:3" x14ac:dyDescent="0.25">
      <c r="A58" s="72" t="s">
        <v>168</v>
      </c>
      <c r="B58" s="21"/>
      <c r="C58" s="63" t="s">
        <v>116</v>
      </c>
    </row>
    <row r="59" spans="1:3" ht="15" x14ac:dyDescent="0.25">
      <c r="A59" s="283">
        <f ca="1">TODAY()</f>
        <v>45013</v>
      </c>
      <c r="B59" s="172"/>
      <c r="C59" s="603"/>
    </row>
    <row r="60" spans="1:3" ht="15" x14ac:dyDescent="0.25">
      <c r="A60" s="340"/>
      <c r="B60" s="46"/>
      <c r="C60" s="604"/>
    </row>
    <row r="61" spans="1:3" ht="15" x14ac:dyDescent="0.25">
      <c r="A61" s="172"/>
      <c r="B61" s="172"/>
      <c r="C61" s="41"/>
    </row>
    <row r="62" spans="1:3" ht="15" x14ac:dyDescent="0.25">
      <c r="A62" s="734" t="s">
        <v>110</v>
      </c>
      <c r="B62" s="734"/>
      <c r="C62" s="734"/>
    </row>
    <row r="63" spans="1:3" ht="15" x14ac:dyDescent="0.25">
      <c r="A63" s="42" t="s">
        <v>1058</v>
      </c>
      <c r="B63"/>
      <c r="C63"/>
    </row>
    <row r="64" spans="1:3" x14ac:dyDescent="0.3">
      <c r="B64" s="605" t="b">
        <v>0</v>
      </c>
      <c r="C64" s="352" t="s">
        <v>125</v>
      </c>
    </row>
    <row r="65" spans="1:3" x14ac:dyDescent="0.3">
      <c r="B65" s="605" t="b">
        <v>0</v>
      </c>
      <c r="C65" s="606" t="s">
        <v>744</v>
      </c>
    </row>
    <row r="66" spans="1:3" x14ac:dyDescent="0.3">
      <c r="B66" s="605" t="b">
        <v>0</v>
      </c>
      <c r="C66" s="352" t="s">
        <v>900</v>
      </c>
    </row>
    <row r="67" spans="1:3" x14ac:dyDescent="0.3">
      <c r="B67" s="605" t="b">
        <v>0</v>
      </c>
      <c r="C67" s="352" t="s">
        <v>901</v>
      </c>
    </row>
    <row r="68" spans="1:3" x14ac:dyDescent="0.3">
      <c r="B68" s="605" t="b">
        <v>0</v>
      </c>
      <c r="C68" s="352" t="s">
        <v>1045</v>
      </c>
    </row>
    <row r="69" spans="1:3" x14ac:dyDescent="0.25">
      <c r="A69" s="26"/>
      <c r="C69" s="127"/>
    </row>
    <row r="70" spans="1:3" x14ac:dyDescent="0.25">
      <c r="C70" s="127"/>
    </row>
    <row r="71" spans="1:3" x14ac:dyDescent="0.25">
      <c r="C71" s="127"/>
    </row>
    <row r="72" spans="1:3" x14ac:dyDescent="0.25">
      <c r="A72" s="26"/>
    </row>
  </sheetData>
  <sheetProtection sheet="1" objects="1" scenarios="1"/>
  <mergeCells count="7">
    <mergeCell ref="A62:C62"/>
    <mergeCell ref="A2:C2"/>
    <mergeCell ref="A35:C35"/>
    <mergeCell ref="A31:C31"/>
    <mergeCell ref="A32:B32"/>
    <mergeCell ref="A33:B33"/>
    <mergeCell ref="A18:C18"/>
  </mergeCells>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rowBreaks count="1" manualBreakCount="1">
    <brk id="38" max="16383" man="1"/>
  </rowBreaks>
  <drawing r:id="rId2"/>
  <legacyDrawing r:id="rId3"/>
  <controls>
    <mc:AlternateContent xmlns:mc="http://schemas.openxmlformats.org/markup-compatibility/2006">
      <mc:Choice Requires="x14">
        <control shapeId="34848" r:id="rId4" name="CommandButton5">
          <controlPr defaultSize="0" print="0" autoLine="0" r:id="rId5">
            <anchor>
              <from>
                <xdr:col>2</xdr:col>
                <xdr:colOff>2419350</xdr:colOff>
                <xdr:row>1</xdr:row>
                <xdr:rowOff>781050</xdr:rowOff>
              </from>
              <to>
                <xdr:col>2</xdr:col>
                <xdr:colOff>4219575</xdr:colOff>
                <xdr:row>1</xdr:row>
                <xdr:rowOff>1000125</xdr:rowOff>
              </to>
            </anchor>
          </controlPr>
        </control>
      </mc:Choice>
      <mc:Fallback>
        <control shapeId="34848" r:id="rId4" name="CommandButton5"/>
      </mc:Fallback>
    </mc:AlternateContent>
    <mc:AlternateContent xmlns:mc="http://schemas.openxmlformats.org/markup-compatibility/2006">
      <mc:Choice Requires="x14">
        <control shapeId="34847" r:id="rId6" name="CommandButton4">
          <controlPr defaultSize="0" print="0" autoLine="0" r:id="rId7">
            <anchor>
              <from>
                <xdr:col>2</xdr:col>
                <xdr:colOff>2419350</xdr:colOff>
                <xdr:row>1</xdr:row>
                <xdr:rowOff>523875</xdr:rowOff>
              </from>
              <to>
                <xdr:col>2</xdr:col>
                <xdr:colOff>4219575</xdr:colOff>
                <xdr:row>1</xdr:row>
                <xdr:rowOff>742950</xdr:rowOff>
              </to>
            </anchor>
          </controlPr>
        </control>
      </mc:Choice>
      <mc:Fallback>
        <control shapeId="34847" r:id="rId6" name="CommandButton4"/>
      </mc:Fallback>
    </mc:AlternateContent>
    <mc:AlternateContent xmlns:mc="http://schemas.openxmlformats.org/markup-compatibility/2006">
      <mc:Choice Requires="x14">
        <control shapeId="34846" r:id="rId8" name="CommandButton3">
          <controlPr defaultSize="0" print="0" autoLine="0" r:id="rId9">
            <anchor>
              <from>
                <xdr:col>2</xdr:col>
                <xdr:colOff>2419350</xdr:colOff>
                <xdr:row>1</xdr:row>
                <xdr:rowOff>276225</xdr:rowOff>
              </from>
              <to>
                <xdr:col>2</xdr:col>
                <xdr:colOff>4219575</xdr:colOff>
                <xdr:row>1</xdr:row>
                <xdr:rowOff>495300</xdr:rowOff>
              </to>
            </anchor>
          </controlPr>
        </control>
      </mc:Choice>
      <mc:Fallback>
        <control shapeId="34846" r:id="rId8" name="CommandButton3"/>
      </mc:Fallback>
    </mc:AlternateContent>
    <mc:AlternateContent xmlns:mc="http://schemas.openxmlformats.org/markup-compatibility/2006">
      <mc:Choice Requires="x14">
        <control shapeId="34845" r:id="rId10" name="CommandButton2">
          <controlPr defaultSize="0" print="0" autoLine="0" r:id="rId11">
            <anchor>
              <from>
                <xdr:col>2</xdr:col>
                <xdr:colOff>2419350</xdr:colOff>
                <xdr:row>1</xdr:row>
                <xdr:rowOff>19050</xdr:rowOff>
              </from>
              <to>
                <xdr:col>2</xdr:col>
                <xdr:colOff>4219575</xdr:colOff>
                <xdr:row>1</xdr:row>
                <xdr:rowOff>238125</xdr:rowOff>
              </to>
            </anchor>
          </controlPr>
        </control>
      </mc:Choice>
      <mc:Fallback>
        <control shapeId="34845" r:id="rId10" name="CommandButton2"/>
      </mc:Fallback>
    </mc:AlternateContent>
    <mc:AlternateContent xmlns:mc="http://schemas.openxmlformats.org/markup-compatibility/2006">
      <mc:Choice Requires="x14">
        <control shapeId="34844" r:id="rId12" name="CommandButton1">
          <controlPr defaultSize="0" print="0" autoLine="0" r:id="rId13">
            <anchor>
              <from>
                <xdr:col>2</xdr:col>
                <xdr:colOff>2419350</xdr:colOff>
                <xdr:row>0</xdr:row>
                <xdr:rowOff>57150</xdr:rowOff>
              </from>
              <to>
                <xdr:col>2</xdr:col>
                <xdr:colOff>4219575</xdr:colOff>
                <xdr:row>0</xdr:row>
                <xdr:rowOff>276225</xdr:rowOff>
              </to>
            </anchor>
          </controlPr>
        </control>
      </mc:Choice>
      <mc:Fallback>
        <control shapeId="34844" r:id="rId12" name="CommandButton1"/>
      </mc:Fallback>
    </mc:AlternateContent>
    <mc:AlternateContent xmlns:mc="http://schemas.openxmlformats.org/markup-compatibility/2006">
      <mc:Choice Requires="x14">
        <control shapeId="34818" r:id="rId14" name="Check Box 2">
          <controlPr defaultSize="0" autoFill="0" autoLine="0" autoPict="0">
            <anchor moveWithCells="1">
              <from>
                <xdr:col>1</xdr:col>
                <xdr:colOff>0</xdr:colOff>
                <xdr:row>63</xdr:row>
                <xdr:rowOff>19050</xdr:rowOff>
              </from>
              <to>
                <xdr:col>1</xdr:col>
                <xdr:colOff>190500</xdr:colOff>
                <xdr:row>64</xdr:row>
                <xdr:rowOff>9525</xdr:rowOff>
              </to>
            </anchor>
          </controlPr>
        </control>
      </mc:Choice>
    </mc:AlternateContent>
    <mc:AlternateContent xmlns:mc="http://schemas.openxmlformats.org/markup-compatibility/2006">
      <mc:Choice Requires="x14">
        <control shapeId="34819" r:id="rId15" name="Check Box 3">
          <controlPr defaultSize="0" autoFill="0" autoLine="0" autoPict="0">
            <anchor moveWithCells="1">
              <from>
                <xdr:col>1</xdr:col>
                <xdr:colOff>0</xdr:colOff>
                <xdr:row>65</xdr:row>
                <xdr:rowOff>19050</xdr:rowOff>
              </from>
              <to>
                <xdr:col>1</xdr:col>
                <xdr:colOff>228600</xdr:colOff>
                <xdr:row>66</xdr:row>
                <xdr:rowOff>19050</xdr:rowOff>
              </to>
            </anchor>
          </controlPr>
        </control>
      </mc:Choice>
    </mc:AlternateContent>
    <mc:AlternateContent xmlns:mc="http://schemas.openxmlformats.org/markup-compatibility/2006">
      <mc:Choice Requires="x14">
        <control shapeId="34833" r:id="rId16" name="Check Box 17">
          <controlPr defaultSize="0" autoFill="0" autoLine="0" autoPict="0">
            <anchor moveWithCells="1">
              <from>
                <xdr:col>1</xdr:col>
                <xdr:colOff>0</xdr:colOff>
                <xdr:row>64</xdr:row>
                <xdr:rowOff>19050</xdr:rowOff>
              </from>
              <to>
                <xdr:col>1</xdr:col>
                <xdr:colOff>180975</xdr:colOff>
                <xdr:row>65</xdr:row>
                <xdr:rowOff>19050</xdr:rowOff>
              </to>
            </anchor>
          </controlPr>
        </control>
      </mc:Choice>
    </mc:AlternateContent>
    <mc:AlternateContent xmlns:mc="http://schemas.openxmlformats.org/markup-compatibility/2006">
      <mc:Choice Requires="x14">
        <control shapeId="34849" r:id="rId17" name="Check Box 33">
          <controlPr locked="0" defaultSize="0" autoFill="0" autoLine="0" autoPict="0">
            <anchor moveWithCells="1">
              <from>
                <xdr:col>1</xdr:col>
                <xdr:colOff>0</xdr:colOff>
                <xdr:row>67</xdr:row>
                <xdr:rowOff>19050</xdr:rowOff>
              </from>
              <to>
                <xdr:col>1</xdr:col>
                <xdr:colOff>209550</xdr:colOff>
                <xdr:row>68</xdr:row>
                <xdr:rowOff>19050</xdr:rowOff>
              </to>
            </anchor>
          </controlPr>
        </control>
      </mc:Choice>
    </mc:AlternateContent>
    <mc:AlternateContent xmlns:mc="http://schemas.openxmlformats.org/markup-compatibility/2006">
      <mc:Choice Requires="x14">
        <control shapeId="34851" r:id="rId18" name="Check Box 35">
          <controlPr defaultSize="0" autoFill="0" autoLine="0" autoPict="0">
            <anchor moveWithCells="1">
              <from>
                <xdr:col>1</xdr:col>
                <xdr:colOff>0</xdr:colOff>
                <xdr:row>66</xdr:row>
                <xdr:rowOff>19050</xdr:rowOff>
              </from>
              <to>
                <xdr:col>1</xdr:col>
                <xdr:colOff>228600</xdr:colOff>
                <xdr:row>67</xdr:row>
                <xdr:rowOff>19050</xdr:rowOff>
              </to>
            </anchor>
          </controlPr>
        </control>
      </mc:Choice>
    </mc:AlternateContent>
    <mc:AlternateContent xmlns:mc="http://schemas.openxmlformats.org/markup-compatibility/2006">
      <mc:Choice Requires="x14">
        <control shapeId="34852" r:id="rId19" name="Check Box 36">
          <controlPr defaultSize="0" autoFill="0" autoLine="0" autoPict="0">
            <anchor moveWithCells="1">
              <from>
                <xdr:col>1</xdr:col>
                <xdr:colOff>85725</xdr:colOff>
                <xdr:row>40</xdr:row>
                <xdr:rowOff>28575</xdr:rowOff>
              </from>
              <to>
                <xdr:col>1</xdr:col>
                <xdr:colOff>304800</xdr:colOff>
                <xdr:row>40</xdr:row>
                <xdr:rowOff>171450</xdr:rowOff>
              </to>
            </anchor>
          </controlPr>
        </control>
      </mc:Choice>
    </mc:AlternateContent>
    <mc:AlternateContent xmlns:mc="http://schemas.openxmlformats.org/markup-compatibility/2006">
      <mc:Choice Requires="x14">
        <control shapeId="34853" r:id="rId20" name="Check Box 37">
          <controlPr defaultSize="0" autoFill="0" autoLine="0" autoPict="0">
            <anchor moveWithCells="1">
              <from>
                <xdr:col>1</xdr:col>
                <xdr:colOff>85725</xdr:colOff>
                <xdr:row>41</xdr:row>
                <xdr:rowOff>28575</xdr:rowOff>
              </from>
              <to>
                <xdr:col>1</xdr:col>
                <xdr:colOff>304800</xdr:colOff>
                <xdr:row>41</xdr:row>
                <xdr:rowOff>171450</xdr:rowOff>
              </to>
            </anchor>
          </controlPr>
        </control>
      </mc:Choice>
    </mc:AlternateContent>
    <mc:AlternateContent xmlns:mc="http://schemas.openxmlformats.org/markup-compatibility/2006">
      <mc:Choice Requires="x14">
        <control shapeId="34854" r:id="rId21" name="Check Box 38">
          <controlPr defaultSize="0" autoFill="0" autoLine="0" autoPict="0">
            <anchor moveWithCells="1">
              <from>
                <xdr:col>1</xdr:col>
                <xdr:colOff>85725</xdr:colOff>
                <xdr:row>42</xdr:row>
                <xdr:rowOff>28575</xdr:rowOff>
              </from>
              <to>
                <xdr:col>1</xdr:col>
                <xdr:colOff>304800</xdr:colOff>
                <xdr:row>42</xdr:row>
                <xdr:rowOff>171450</xdr:rowOff>
              </to>
            </anchor>
          </controlPr>
        </control>
      </mc:Choice>
    </mc:AlternateContent>
    <mc:AlternateContent xmlns:mc="http://schemas.openxmlformats.org/markup-compatibility/2006">
      <mc:Choice Requires="x14">
        <control shapeId="34855" r:id="rId22" name="Check Box 39">
          <controlPr defaultSize="0" autoFill="0" autoLine="0" autoPict="0">
            <anchor moveWithCells="1">
              <from>
                <xdr:col>1</xdr:col>
                <xdr:colOff>85725</xdr:colOff>
                <xdr:row>43</xdr:row>
                <xdr:rowOff>28575</xdr:rowOff>
              </from>
              <to>
                <xdr:col>1</xdr:col>
                <xdr:colOff>304800</xdr:colOff>
                <xdr:row>43</xdr:row>
                <xdr:rowOff>171450</xdr:rowOff>
              </to>
            </anchor>
          </controlPr>
        </control>
      </mc:Choice>
    </mc:AlternateContent>
    <mc:AlternateContent xmlns:mc="http://schemas.openxmlformats.org/markup-compatibility/2006">
      <mc:Choice Requires="x14">
        <control shapeId="34856" r:id="rId23" name="Check Box 40">
          <controlPr defaultSize="0" autoFill="0" autoLine="0" autoPict="0">
            <anchor moveWithCells="1">
              <from>
                <xdr:col>1</xdr:col>
                <xdr:colOff>85725</xdr:colOff>
                <xdr:row>44</xdr:row>
                <xdr:rowOff>28575</xdr:rowOff>
              </from>
              <to>
                <xdr:col>1</xdr:col>
                <xdr:colOff>304800</xdr:colOff>
                <xdr:row>44</xdr:row>
                <xdr:rowOff>171450</xdr:rowOff>
              </to>
            </anchor>
          </controlPr>
        </control>
      </mc:Choice>
    </mc:AlternateContent>
    <mc:AlternateContent xmlns:mc="http://schemas.openxmlformats.org/markup-compatibility/2006">
      <mc:Choice Requires="x14">
        <control shapeId="34857" r:id="rId24" name="Check Box 41">
          <controlPr defaultSize="0" autoFill="0" autoLine="0" autoPict="0">
            <anchor moveWithCells="1">
              <from>
                <xdr:col>1</xdr:col>
                <xdr:colOff>85725</xdr:colOff>
                <xdr:row>45</xdr:row>
                <xdr:rowOff>28575</xdr:rowOff>
              </from>
              <to>
                <xdr:col>1</xdr:col>
                <xdr:colOff>304800</xdr:colOff>
                <xdr:row>45</xdr:row>
                <xdr:rowOff>171450</xdr:rowOff>
              </to>
            </anchor>
          </controlPr>
        </control>
      </mc:Choice>
    </mc:AlternateContent>
    <mc:AlternateContent xmlns:mc="http://schemas.openxmlformats.org/markup-compatibility/2006">
      <mc:Choice Requires="x14">
        <control shapeId="34858" r:id="rId25" name="Check Box 42">
          <controlPr defaultSize="0" autoFill="0" autoLine="0" autoPict="0">
            <anchor moveWithCells="1">
              <from>
                <xdr:col>1</xdr:col>
                <xdr:colOff>85725</xdr:colOff>
                <xdr:row>46</xdr:row>
                <xdr:rowOff>28575</xdr:rowOff>
              </from>
              <to>
                <xdr:col>1</xdr:col>
                <xdr:colOff>304800</xdr:colOff>
                <xdr:row>46</xdr:row>
                <xdr:rowOff>171450</xdr:rowOff>
              </to>
            </anchor>
          </controlPr>
        </control>
      </mc:Choice>
    </mc:AlternateContent>
    <mc:AlternateContent xmlns:mc="http://schemas.openxmlformats.org/markup-compatibility/2006">
      <mc:Choice Requires="x14">
        <control shapeId="34859" r:id="rId26" name="Check Box 43">
          <controlPr defaultSize="0" autoFill="0" autoLine="0" autoPict="0">
            <anchor moveWithCells="1">
              <from>
                <xdr:col>1</xdr:col>
                <xdr:colOff>85725</xdr:colOff>
                <xdr:row>37</xdr:row>
                <xdr:rowOff>28575</xdr:rowOff>
              </from>
              <to>
                <xdr:col>1</xdr:col>
                <xdr:colOff>304800</xdr:colOff>
                <xdr:row>37</xdr:row>
                <xdr:rowOff>171450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85" id="{00000000-000E-0000-1300-00001A000000}">
            <xm:f>'VNOS PODATKOV'!$D$63=FALSE</xm:f>
            <x14:dxf>
              <font>
                <color theme="0" tint="-0.499984740745262"/>
              </font>
            </x14:dxf>
          </x14:cfRule>
          <xm:sqref>A25:B30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6600"/>
  </sheetPr>
  <dimension ref="A1:E112"/>
  <sheetViews>
    <sheetView showGridLines="0" view="pageLayout" zoomScaleNormal="100" workbookViewId="0">
      <selection activeCell="C7" sqref="C7"/>
    </sheetView>
  </sheetViews>
  <sheetFormatPr defaultColWidth="8" defaultRowHeight="16.5" x14ac:dyDescent="0.25"/>
  <cols>
    <col min="1" max="1" width="20.140625" style="4" customWidth="1"/>
    <col min="2" max="2" width="4.85546875" style="4" customWidth="1"/>
    <col min="3" max="3" width="59.7109375" style="4" customWidth="1"/>
  </cols>
  <sheetData>
    <row r="1" spans="1:3" ht="23.25" x14ac:dyDescent="0.25">
      <c r="A1" s="670" t="s">
        <v>993</v>
      </c>
      <c r="B1" s="671"/>
      <c r="C1" s="671"/>
    </row>
    <row r="2" spans="1:3" ht="84.95" customHeight="1" x14ac:dyDescent="0.25">
      <c r="A2" s="738" t="s">
        <v>554</v>
      </c>
      <c r="B2" s="738"/>
      <c r="C2" s="738"/>
    </row>
    <row r="3" spans="1:3" x14ac:dyDescent="0.25">
      <c r="A3" s="159"/>
      <c r="B3" s="159"/>
      <c r="C3" s="159"/>
    </row>
    <row r="4" spans="1:3" ht="15" x14ac:dyDescent="0.25">
      <c r="A4" s="737" t="str">
        <f>'VNOS PODATKOV'!C44</f>
        <v>INVESTITOR</v>
      </c>
      <c r="B4" s="737"/>
      <c r="C4" s="737"/>
    </row>
    <row r="5" spans="1:3" ht="15" x14ac:dyDescent="0.25">
      <c r="A5" s="178" t="str">
        <f>'VNOS PODATKOV'!C45</f>
        <v>INVESTITOR 1</v>
      </c>
      <c r="B5" s="178"/>
      <c r="C5" s="178"/>
    </row>
    <row r="6" spans="1:3" ht="15" x14ac:dyDescent="0.25">
      <c r="A6" s="91" t="str">
        <f>'VNOS PODATKOV'!C46</f>
        <v>ime in priimek ali naziv družbe</v>
      </c>
      <c r="B6" s="91"/>
      <c r="C6" s="82">
        <f>'VNOS PODATKOV'!D46</f>
        <v>0</v>
      </c>
    </row>
    <row r="7" spans="1:3" ht="15" x14ac:dyDescent="0.25">
      <c r="A7" s="91" t="str">
        <f>'VNOS PODATKOV'!C47</f>
        <v>naslov ali poslovni naslov družbe</v>
      </c>
      <c r="B7" s="91"/>
      <c r="C7" s="82">
        <f>'VNOS PODATKOV'!D47</f>
        <v>0</v>
      </c>
    </row>
    <row r="8" spans="1:3" ht="15" x14ac:dyDescent="0.25">
      <c r="A8" s="102" t="str">
        <f>'VNOS PODATKOV'!C48</f>
        <v>davčna številka</v>
      </c>
      <c r="B8" s="102"/>
      <c r="C8" s="237">
        <f>'VNOS PODATKOV'!D48</f>
        <v>0</v>
      </c>
    </row>
    <row r="9" spans="1:3" ht="15" x14ac:dyDescent="0.25">
      <c r="A9" s="178" t="str">
        <f>'VNOS PODATKOV'!C49</f>
        <v>INVESTITOR 2</v>
      </c>
      <c r="B9" s="178"/>
      <c r="C9" s="178"/>
    </row>
    <row r="10" spans="1:3" ht="15" x14ac:dyDescent="0.25">
      <c r="A10" s="91" t="str">
        <f>'VNOS PODATKOV'!C50</f>
        <v>ime in priimek ali naziv družbe</v>
      </c>
      <c r="B10" s="91"/>
      <c r="C10" s="82">
        <f>'VNOS PODATKOV'!D50</f>
        <v>0</v>
      </c>
    </row>
    <row r="11" spans="1:3" ht="15" x14ac:dyDescent="0.25">
      <c r="A11" s="91" t="str">
        <f>'VNOS PODATKOV'!C51</f>
        <v>naslov ali poslovni naslov družbe</v>
      </c>
      <c r="B11" s="91"/>
      <c r="C11" s="82">
        <f>'VNOS PODATKOV'!D51</f>
        <v>0</v>
      </c>
    </row>
    <row r="12" spans="1:3" ht="15" x14ac:dyDescent="0.25">
      <c r="A12" s="91" t="str">
        <f>'VNOS PODATKOV'!C52</f>
        <v>davčna številka</v>
      </c>
      <c r="B12" s="91"/>
      <c r="C12" s="464">
        <f>'VNOS PODATKOV'!D52</f>
        <v>0</v>
      </c>
    </row>
    <row r="13" spans="1:3" ht="15" x14ac:dyDescent="0.25">
      <c r="A13" s="178" t="str">
        <f>'VNOS PODATKOV'!C53</f>
        <v>INVESTITOR 3</v>
      </c>
      <c r="B13" s="178"/>
      <c r="C13" s="178"/>
    </row>
    <row r="14" spans="1:3" ht="15" x14ac:dyDescent="0.25">
      <c r="A14" s="91" t="str">
        <f>'VNOS PODATKOV'!C54</f>
        <v>ime in priimek ali naziv družbe</v>
      </c>
      <c r="B14" s="91"/>
      <c r="C14" s="82">
        <f>'VNOS PODATKOV'!D54</f>
        <v>0</v>
      </c>
    </row>
    <row r="15" spans="1:3" ht="15" x14ac:dyDescent="0.25">
      <c r="A15" s="91" t="str">
        <f>'VNOS PODATKOV'!C55</f>
        <v>naslov ali poslovni naslov družbe</v>
      </c>
      <c r="B15" s="91"/>
      <c r="C15" s="82">
        <f>'VNOS PODATKOV'!D55</f>
        <v>0</v>
      </c>
    </row>
    <row r="16" spans="1:3" ht="15" x14ac:dyDescent="0.25">
      <c r="A16" s="91" t="str">
        <f>'VNOS PODATKOV'!C56</f>
        <v>davčna številka</v>
      </c>
      <c r="B16" s="91"/>
      <c r="C16" s="82">
        <f>'VNOS PODATKOV'!D56</f>
        <v>0</v>
      </c>
    </row>
    <row r="17" spans="1:5" ht="15" x14ac:dyDescent="0.25">
      <c r="A17" s="178"/>
      <c r="B17" s="178"/>
      <c r="C17" s="82"/>
    </row>
    <row r="18" spans="1:5" ht="15" x14ac:dyDescent="0.25">
      <c r="A18" s="737" t="str">
        <f>'VNOS PODATKOV'!C57</f>
        <v>KONTAKTNA OSEBA</v>
      </c>
      <c r="B18" s="737"/>
      <c r="C18" s="737"/>
    </row>
    <row r="19" spans="1:5" ht="15" x14ac:dyDescent="0.25">
      <c r="A19" s="102" t="str">
        <f>'VNOS PODATKOV'!C58</f>
        <v>ime in priimek</v>
      </c>
      <c r="B19" s="102"/>
      <c r="C19" s="108">
        <f>'VNOS PODATKOV'!D58</f>
        <v>0</v>
      </c>
    </row>
    <row r="20" spans="1:5" ht="15" x14ac:dyDescent="0.25">
      <c r="A20" s="102" t="str">
        <f>'VNOS PODATKOV'!C59</f>
        <v>telefonska številka</v>
      </c>
      <c r="B20" s="102"/>
      <c r="C20" s="108">
        <f>'VNOS PODATKOV'!D59</f>
        <v>0</v>
      </c>
    </row>
    <row r="21" spans="1:5" ht="15" x14ac:dyDescent="0.25">
      <c r="A21" s="104" t="str">
        <f>'VNOS PODATKOV'!C60</f>
        <v>elektronski naslov</v>
      </c>
      <c r="B21" s="104"/>
      <c r="C21" s="108">
        <f>'VNOS PODATKOV'!D60</f>
        <v>0</v>
      </c>
    </row>
    <row r="22" spans="1:5" ht="15" x14ac:dyDescent="0.25">
      <c r="A22" s="424"/>
      <c r="B22" s="424"/>
      <c r="C22" s="422"/>
    </row>
    <row r="23" spans="1:5" ht="15" x14ac:dyDescent="0.25">
      <c r="A23" s="389" t="str">
        <f>'VNOS PODATKOV'!C61</f>
        <v>POOBLAŠČENEC</v>
      </c>
      <c r="B23" s="389"/>
      <c r="C23" s="389"/>
      <c r="E23" s="32"/>
    </row>
    <row r="24" spans="1:5" ht="15" x14ac:dyDescent="0.25">
      <c r="A24" s="110" t="str">
        <f>'VNOS PODATKOV'!C62</f>
        <v>podatki se vpišejo, kadar je imenovan pooblaščenec</v>
      </c>
      <c r="B24" s="62"/>
      <c r="C24" s="62"/>
    </row>
    <row r="25" spans="1:5" ht="15" x14ac:dyDescent="0.25">
      <c r="A25" s="102" t="str">
        <f>'VNOS PODATKOV'!C64</f>
        <v>ime in priimek ali naziv družbe</v>
      </c>
      <c r="B25" s="102"/>
      <c r="C25" s="97" t="str">
        <f>IF('VNOS PODATKOV'!D$63=TRUE,'VNOS PODATKOV'!D64, "")</f>
        <v/>
      </c>
    </row>
    <row r="26" spans="1:5" ht="15" x14ac:dyDescent="0.25">
      <c r="A26" s="91" t="str">
        <f>'VNOS PODATKOV'!C65</f>
        <v>naslov ali poslovni naslov družbe</v>
      </c>
      <c r="B26" s="102"/>
      <c r="C26" s="97" t="str">
        <f>IF('VNOS PODATKOV'!D$63=TRUE,'VNOS PODATKOV'!D65, "")</f>
        <v/>
      </c>
    </row>
    <row r="27" spans="1:5" ht="15" x14ac:dyDescent="0.25">
      <c r="A27" s="102" t="str">
        <f>'VNOS PODATKOV'!C66</f>
        <v>kontaktna oseba</v>
      </c>
      <c r="B27" s="102"/>
      <c r="C27" s="97" t="str">
        <f>IF('VNOS PODATKOV'!D$63=TRUE,'VNOS PODATKOV'!D66, "")</f>
        <v/>
      </c>
    </row>
    <row r="28" spans="1:5" ht="15" x14ac:dyDescent="0.25">
      <c r="A28" s="103" t="str">
        <f>'VNOS PODATKOV'!C67</f>
        <v>telefonska številka</v>
      </c>
      <c r="B28" s="102"/>
      <c r="C28" s="97" t="str">
        <f>IF('VNOS PODATKOV'!D$63=TRUE,'VNOS PODATKOV'!D67, "")</f>
        <v/>
      </c>
    </row>
    <row r="29" spans="1:5" ht="15" x14ac:dyDescent="0.25">
      <c r="A29" s="104" t="str">
        <f>'VNOS PODATKOV'!C68</f>
        <v>elektronski naslov</v>
      </c>
      <c r="B29" s="104"/>
      <c r="C29" s="105" t="str">
        <f>IF('VNOS PODATKOV'!D$63=TRUE,'VNOS PODATKOV'!D68, "")</f>
        <v/>
      </c>
    </row>
    <row r="30" spans="1:5" ht="15" x14ac:dyDescent="0.25">
      <c r="A30" s="424"/>
      <c r="B30" s="424"/>
      <c r="C30" s="421"/>
    </row>
    <row r="31" spans="1:5" ht="15" x14ac:dyDescent="0.25">
      <c r="A31" s="737" t="s">
        <v>580</v>
      </c>
      <c r="B31" s="737"/>
      <c r="C31" s="737"/>
    </row>
    <row r="32" spans="1:5" ht="15" x14ac:dyDescent="0.25">
      <c r="A32" s="178" t="str">
        <f>'VNOS PODATKOV'!C355</f>
        <v>naziv</v>
      </c>
      <c r="B32" s="178"/>
      <c r="C32" s="672"/>
    </row>
    <row r="33" spans="1:3" ht="15" x14ac:dyDescent="0.25">
      <c r="A33" s="178" t="str">
        <f>'VNOS PODATKOV'!C356</f>
        <v>naslov</v>
      </c>
      <c r="B33" s="178"/>
      <c r="C33" s="672"/>
    </row>
    <row r="34" spans="1:3" ht="15" x14ac:dyDescent="0.25">
      <c r="A34" s="211" t="str">
        <f>'VNOS PODATKOV'!D288</f>
        <v>naziv mnenja</v>
      </c>
      <c r="B34" s="93"/>
      <c r="C34" s="673" t="s">
        <v>477</v>
      </c>
    </row>
    <row r="35" spans="1:3" ht="15" x14ac:dyDescent="0.25">
      <c r="A35" s="423"/>
      <c r="B35" s="423"/>
      <c r="C35" s="423"/>
    </row>
    <row r="36" spans="1:3" ht="15" x14ac:dyDescent="0.25">
      <c r="A36" s="389" t="s">
        <v>262</v>
      </c>
      <c r="B36" s="389"/>
      <c r="C36" s="389"/>
    </row>
    <row r="37" spans="1:3" ht="15" x14ac:dyDescent="0.25">
      <c r="A37" s="110" t="s">
        <v>1050</v>
      </c>
      <c r="B37" s="62"/>
      <c r="C37" s="62"/>
    </row>
    <row r="38" spans="1:3" ht="15" x14ac:dyDescent="0.25">
      <c r="A38" s="178" t="str">
        <f>'VNOS PODATKOV'!G288</f>
        <v>številka projektnih pogojev</v>
      </c>
      <c r="B38" s="178"/>
      <c r="C38" s="672"/>
    </row>
    <row r="39" spans="1:3" ht="15" x14ac:dyDescent="0.25">
      <c r="A39" s="178" t="str">
        <f>'VNOS PODATKOV'!H288</f>
        <v>datum projektnih pogojev</v>
      </c>
      <c r="B39" s="178"/>
      <c r="C39" s="674"/>
    </row>
    <row r="40" spans="1:3" ht="15" x14ac:dyDescent="0.25">
      <c r="A40" s="178"/>
      <c r="B40" s="178"/>
      <c r="C40" s="178"/>
    </row>
    <row r="41" spans="1:3" ht="15" x14ac:dyDescent="0.25">
      <c r="A41" s="737" t="str">
        <f>'VNOS PODATKOV'!C172</f>
        <v>PODATKI O GRADNJI</v>
      </c>
      <c r="B41" s="737"/>
      <c r="C41" s="737"/>
    </row>
    <row r="42" spans="1:3" x14ac:dyDescent="0.25">
      <c r="A42" s="27" t="str">
        <f>'VNOS PODATKOV'!C175</f>
        <v>naziv gradnje</v>
      </c>
      <c r="B42" s="36"/>
      <c r="C42" s="22">
        <f>'VNOS PODATKOV'!D175</f>
        <v>0</v>
      </c>
    </row>
    <row r="43" spans="1:3" x14ac:dyDescent="0.25">
      <c r="A43" s="27" t="str">
        <f>'VNOS PODATKOV'!C177</f>
        <v>kratek opis gradnje</v>
      </c>
      <c r="B43" s="36"/>
      <c r="C43" s="22">
        <f>'VNOS PODATKOV'!D177</f>
        <v>0</v>
      </c>
    </row>
    <row r="44" spans="1:3" ht="15" x14ac:dyDescent="0.25">
      <c r="A44" s="27"/>
      <c r="B44" s="570" t="b">
        <f>IF('VNOS PODATKOV'!D213=TRUE,TRUE,FALSE)</f>
        <v>0</v>
      </c>
      <c r="C44" s="38" t="str">
        <f>'VNOS PODATKOV'!C213</f>
        <v>objekt z vplivi na okolje</v>
      </c>
    </row>
    <row r="45" spans="1:3" ht="15" x14ac:dyDescent="0.25">
      <c r="A45" s="27"/>
      <c r="B45" s="570" t="b">
        <f>IF('VNOS PODATKOV'!D219=TRUE,TRUE,FALSE)</f>
        <v>0</v>
      </c>
      <c r="C45" s="38" t="str">
        <f>'VNOS PODATKOV'!C219</f>
        <v>predhodna presoja vplivov na okolje</v>
      </c>
    </row>
    <row r="46" spans="1:3" ht="15" x14ac:dyDescent="0.25">
      <c r="A46" s="63" t="str">
        <f>'VNOS PODATKOV'!C199</f>
        <v>VRSTE GRADNJE</v>
      </c>
      <c r="B46" s="38"/>
      <c r="C46" s="202"/>
    </row>
    <row r="47" spans="1:3" x14ac:dyDescent="0.25">
      <c r="A47" s="227" t="s">
        <v>1044</v>
      </c>
      <c r="B47" s="81"/>
      <c r="C47" s="237"/>
    </row>
    <row r="48" spans="1:3" ht="15" x14ac:dyDescent="0.25">
      <c r="A48" s="573"/>
      <c r="B48" s="570" t="b">
        <f>IF('VNOS PODATKOV'!D201=TRUE,TRUE,FALSE)</f>
        <v>0</v>
      </c>
      <c r="C48" s="38" t="str">
        <f>'VNOS PODATKOV'!C201</f>
        <v>NOVOGRADNJA - NOVOZGRAJEN OBJEKT</v>
      </c>
    </row>
    <row r="49" spans="1:3" ht="15" x14ac:dyDescent="0.25">
      <c r="A49" s="573"/>
      <c r="B49" s="570" t="b">
        <f>IF('VNOS PODATKOV'!D202=TRUE,TRUE,FALSE)</f>
        <v>0</v>
      </c>
      <c r="C49" s="38" t="str">
        <f>'VNOS PODATKOV'!C202</f>
        <v>NOVOGRADNJA - PRIZIDAVA</v>
      </c>
    </row>
    <row r="50" spans="1:3" ht="15" x14ac:dyDescent="0.25">
      <c r="A50" s="573"/>
      <c r="B50" s="570" t="b">
        <f>IF('VNOS PODATKOV'!D203=TRUE,TRUE,FALSE)</f>
        <v>0</v>
      </c>
      <c r="C50" s="38" t="str">
        <f>'VNOS PODATKOV'!C203</f>
        <v>REKONSTRUKCIJA</v>
      </c>
    </row>
    <row r="51" spans="1:3" ht="15" x14ac:dyDescent="0.25">
      <c r="A51" s="573"/>
      <c r="B51" s="570" t="b">
        <f>IF('VNOS PODATKOV'!D204=TRUE,TRUE,FALSE)</f>
        <v>0</v>
      </c>
      <c r="C51" s="38" t="str">
        <f>'VNOS PODATKOV'!C204</f>
        <v>SPREMEMBA NAMEMBNOSTI</v>
      </c>
    </row>
    <row r="52" spans="1:3" ht="15" x14ac:dyDescent="0.25">
      <c r="A52" s="573"/>
      <c r="B52" s="570" t="b">
        <f>IF('VNOS PODATKOV'!D205=TRUE,TRUE,FALSE)</f>
        <v>0</v>
      </c>
      <c r="C52" s="38" t="str">
        <f>'VNOS PODATKOV'!C205</f>
        <v>ODSTRANITEV CELOTNEGA OBJEKTA</v>
      </c>
    </row>
    <row r="53" spans="1:3" ht="15" x14ac:dyDescent="0.25">
      <c r="A53" s="573"/>
      <c r="B53" s="570" t="b">
        <f>IF('VNOS PODATKOV'!D206=TRUE,TRUE,FALSE)</f>
        <v>0</v>
      </c>
      <c r="C53" s="38" t="str">
        <f>'VNOS PODATKOV'!C206</f>
        <v>LEGALIZACIJA</v>
      </c>
    </row>
    <row r="54" spans="1:3" ht="15" x14ac:dyDescent="0.25">
      <c r="A54" s="602"/>
      <c r="B54" s="570" t="b">
        <f>IF('VNOS PODATKOV'!D207=TRUE,TRUE,FALSE)</f>
        <v>0</v>
      </c>
      <c r="C54" s="38" t="str">
        <f>'VNOS PODATKOV'!C207</f>
        <v>MANJŠA REKONSTRUKCIJA</v>
      </c>
    </row>
    <row r="55" spans="1:3" ht="15" x14ac:dyDescent="0.25">
      <c r="A55" s="125"/>
      <c r="B55" s="125"/>
      <c r="C55" s="125"/>
    </row>
    <row r="56" spans="1:3" ht="15" x14ac:dyDescent="0.25">
      <c r="A56" s="737" t="s">
        <v>141</v>
      </c>
      <c r="B56" s="737"/>
      <c r="C56" s="737"/>
    </row>
    <row r="57" spans="1:3" ht="15" x14ac:dyDescent="0.25">
      <c r="A57" s="110" t="str">
        <f>'VNOS PODATKOV'!C157</f>
        <v>podatki se vpišejo, če dokumentacijo izdela projektant</v>
      </c>
      <c r="B57"/>
      <c r="C57" s="62"/>
    </row>
    <row r="58" spans="1:3" ht="15" x14ac:dyDescent="0.25">
      <c r="A58" s="73" t="s">
        <v>140</v>
      </c>
      <c r="B58" s="28"/>
      <c r="C58" s="97" t="str">
        <f>'VNOS PODATKOV'!E159</f>
        <v>DGD (projektna dokumentacija za pridobivanje mnenj in gradbenega dovoljenja)</v>
      </c>
    </row>
    <row r="59" spans="1:3" ht="15" x14ac:dyDescent="0.25">
      <c r="A59" s="72" t="str">
        <f>'VNOS PODATKOV'!C160</f>
        <v>številka projekta</v>
      </c>
      <c r="B59" s="28"/>
      <c r="C59" s="97">
        <f>'VNOS PODATKOV'!E160</f>
        <v>0</v>
      </c>
    </row>
    <row r="60" spans="1:3" ht="15" x14ac:dyDescent="0.25">
      <c r="A60" s="72" t="str">
        <f>'VNOS PODATKOV'!C161</f>
        <v>datum izdelave</v>
      </c>
      <c r="B60" s="28"/>
      <c r="C60" s="97">
        <f>'VNOS PODATKOV'!E161</f>
        <v>0</v>
      </c>
    </row>
    <row r="61" spans="1:3" ht="15" x14ac:dyDescent="0.25">
      <c r="A61" s="72" t="str">
        <f>'VNOS PODATKOV'!C87</f>
        <v>projektant (naziv družbe)</v>
      </c>
      <c r="B61" s="28"/>
      <c r="C61" s="240">
        <f>'VNOS PODATKOV'!D87</f>
        <v>0</v>
      </c>
    </row>
    <row r="62" spans="1:3" ht="15" x14ac:dyDescent="0.25">
      <c r="A62" s="125"/>
      <c r="B62" s="125"/>
      <c r="C62" s="125"/>
    </row>
    <row r="63" spans="1:3" ht="15" x14ac:dyDescent="0.25">
      <c r="A63" s="737" t="s">
        <v>124</v>
      </c>
      <c r="B63" s="737"/>
      <c r="C63" s="737"/>
    </row>
    <row r="64" spans="1:3" ht="15" x14ac:dyDescent="0.25">
      <c r="A64" s="110" t="str">
        <f>'VNOS PODATKOV'!C218</f>
        <v>podatki se vpišejo, če gre za objekt z vplivi na okolje in če je bil izveden predhodni postopek v skladu z zakonom, ki ureja varstvo okolja</v>
      </c>
      <c r="B64" s="62"/>
      <c r="C64" s="62"/>
    </row>
    <row r="65" spans="1:3" ht="15" x14ac:dyDescent="0.25">
      <c r="A65" s="740" t="str">
        <f>'VNOS PODATKOV'!C220</f>
        <v>številka sklepa</v>
      </c>
      <c r="B65" s="740"/>
      <c r="C65" s="97">
        <f>'VNOS PODATKOV'!D220</f>
        <v>0</v>
      </c>
    </row>
    <row r="66" spans="1:3" ht="15" x14ac:dyDescent="0.25">
      <c r="A66" s="23" t="str">
        <f>'VNOS PODATKOV'!C221</f>
        <v>datum sklepa</v>
      </c>
      <c r="B66" s="63"/>
      <c r="C66" s="539">
        <f>'VNOS PODATKOV'!D221</f>
        <v>0</v>
      </c>
    </row>
    <row r="67" spans="1:3" ht="15" x14ac:dyDescent="0.25">
      <c r="A67" s="125"/>
      <c r="B67" s="125"/>
      <c r="C67" s="125"/>
    </row>
    <row r="68" spans="1:3" ht="15" x14ac:dyDescent="0.25">
      <c r="A68" s="737" t="s">
        <v>118</v>
      </c>
      <c r="B68" s="737"/>
      <c r="C68" s="737"/>
    </row>
    <row r="69" spans="1:3" ht="15" x14ac:dyDescent="0.25">
      <c r="A69" s="110" t="str">
        <f>'VNOS PODATKOV'!C212</f>
        <v>podatki se vpišejo, kadar gre za objekt z vplivi na okolje</v>
      </c>
      <c r="B69"/>
      <c r="C69" s="62"/>
    </row>
    <row r="70" spans="1:3" ht="15" x14ac:dyDescent="0.25">
      <c r="A70" s="739" t="str">
        <f>'VNOS PODATKOV'!C214</f>
        <v>številka poročila</v>
      </c>
      <c r="B70" s="739"/>
      <c r="C70" s="97">
        <f>'VNOS PODATKOV'!D214</f>
        <v>0</v>
      </c>
    </row>
    <row r="71" spans="1:3" ht="15" x14ac:dyDescent="0.25">
      <c r="A71" s="23" t="str">
        <f>'VNOS PODATKOV'!C215</f>
        <v>datum izdelave poročila</v>
      </c>
      <c r="B71" s="63"/>
      <c r="C71" s="420">
        <f>'VNOS PODATKOV'!D215</f>
        <v>0</v>
      </c>
    </row>
    <row r="72" spans="1:3" ht="15" x14ac:dyDescent="0.25">
      <c r="A72" s="739" t="str">
        <f>'VNOS PODATKOV'!C216</f>
        <v>izdelovalec poročila</v>
      </c>
      <c r="B72" s="739"/>
      <c r="C72" s="240">
        <f>'VNOS PODATKOV'!D216</f>
        <v>0</v>
      </c>
    </row>
    <row r="73" spans="1:3" ht="15" x14ac:dyDescent="0.25">
      <c r="A73" s="125"/>
      <c r="B73" s="125"/>
      <c r="C73" s="125"/>
    </row>
    <row r="74" spans="1:3" ht="15" x14ac:dyDescent="0.25">
      <c r="A74" s="736" t="str">
        <f>'VNOS PODATKOV'!C222</f>
        <v>PODATKI O VODNI PRAVICI</v>
      </c>
      <c r="B74" s="737"/>
      <c r="C74" s="737"/>
    </row>
    <row r="75" spans="1:3" ht="15" x14ac:dyDescent="0.25">
      <c r="A75" s="35" t="str">
        <f>'VNOS PODATKOV'!C223</f>
        <v>navedejo se podatki o vodni pravici, če je bila pridobljena</v>
      </c>
      <c r="B75"/>
      <c r="C75" s="242"/>
    </row>
    <row r="76" spans="1:3" ht="15" x14ac:dyDescent="0.25">
      <c r="A76" s="72" t="str">
        <f>'VNOS PODATKOV'!C225</f>
        <v xml:space="preserve">številka </v>
      </c>
      <c r="B76" s="28"/>
      <c r="C76" s="97">
        <f>'VNOS PODATKOV'!D225</f>
        <v>0</v>
      </c>
    </row>
    <row r="77" spans="1:3" ht="15" x14ac:dyDescent="0.25">
      <c r="A77" s="72" t="str">
        <f>'VNOS PODATKOV'!C226</f>
        <v>datum izdaje</v>
      </c>
      <c r="B77" s="28"/>
      <c r="C77" s="420">
        <f>'VNOS PODATKOV'!D226</f>
        <v>0</v>
      </c>
    </row>
    <row r="78" spans="1:3" ht="15" x14ac:dyDescent="0.25">
      <c r="A78" s="64"/>
      <c r="B78" s="241"/>
      <c r="C78" s="282"/>
    </row>
    <row r="79" spans="1:3" ht="15" x14ac:dyDescent="0.25">
      <c r="A79" s="736" t="str">
        <f>'VNOS PODATKOV'!C227</f>
        <v>PODATKI O DOVOLJENJU ZA RAZISKAVO PODZEMNIH VODA</v>
      </c>
      <c r="B79" s="737"/>
      <c r="C79" s="737"/>
    </row>
    <row r="80" spans="1:3" ht="15" x14ac:dyDescent="0.25">
      <c r="A80" s="35" t="str">
        <f>'VNOS PODATKOV'!C228</f>
        <v>navedejo se podatki o dovoljenju za raziskavo podzemnih voda, če je bilo pridobljeno</v>
      </c>
      <c r="B80"/>
      <c r="C80" s="242"/>
    </row>
    <row r="81" spans="1:3" ht="15" x14ac:dyDescent="0.25">
      <c r="A81" s="72" t="str">
        <f>'VNOS PODATKOV'!C229</f>
        <v xml:space="preserve">številka </v>
      </c>
      <c r="B81" s="28"/>
      <c r="C81" s="97">
        <f>'VNOS PODATKOV'!D229</f>
        <v>0</v>
      </c>
    </row>
    <row r="82" spans="1:3" ht="15" x14ac:dyDescent="0.25">
      <c r="A82" s="72" t="str">
        <f>'VNOS PODATKOV'!C230</f>
        <v>datum izdaje</v>
      </c>
      <c r="B82" s="28"/>
      <c r="C82" s="420">
        <f>'VNOS PODATKOV'!D230</f>
        <v>0</v>
      </c>
    </row>
    <row r="83" spans="1:3" ht="15" x14ac:dyDescent="0.25">
      <c r="A83" s="64"/>
      <c r="B83" s="241"/>
      <c r="C83" s="282"/>
    </row>
    <row r="84" spans="1:3" ht="15" x14ac:dyDescent="0.25">
      <c r="A84" s="149" t="str">
        <f>'VNOS PODATKOV'!C231</f>
        <v>PODATKI O VODNIH ZEMLJIŠČIH ZARADI USTANOVITEV STVARNE SLUŽNOSTI</v>
      </c>
      <c r="B84" s="149"/>
      <c r="C84" s="149"/>
    </row>
    <row r="85" spans="1:3" ht="15" x14ac:dyDescent="0.25">
      <c r="A85" s="35" t="str">
        <f>'VNOS PODATKOV'!C232</f>
        <v>podatki se navedejo, če se poseg načrtuje na vodnih ali priobalnih zemljiščih v lasti države</v>
      </c>
      <c r="B85"/>
      <c r="C85" s="242"/>
    </row>
    <row r="86" spans="1:3" ht="15" x14ac:dyDescent="0.25">
      <c r="A86" s="72" t="str">
        <f>'VNOS PODATKOV'!C234</f>
        <v>katastrska občina</v>
      </c>
      <c r="B86" s="28"/>
      <c r="C86" s="97">
        <f>'VNOS PODATKOV'!D234</f>
        <v>0</v>
      </c>
    </row>
    <row r="87" spans="1:3" ht="15" x14ac:dyDescent="0.25">
      <c r="A87" s="72" t="str">
        <f>'VNOS PODATKOV'!C235</f>
        <v>številka katastrske občine</v>
      </c>
      <c r="B87" s="28"/>
      <c r="C87" s="97">
        <f>'VNOS PODATKOV'!D235</f>
        <v>0</v>
      </c>
    </row>
    <row r="88" spans="1:3" ht="15" x14ac:dyDescent="0.25">
      <c r="A88" s="72" t="str">
        <f>'VNOS PODATKOV'!C236</f>
        <v>parc. št.</v>
      </c>
      <c r="B88" s="28"/>
      <c r="C88" s="97">
        <f>'VNOS PODATKOV'!D236</f>
        <v>0</v>
      </c>
    </row>
    <row r="89" spans="1:3" ht="15" x14ac:dyDescent="0.25">
      <c r="A89" s="72" t="str">
        <f>'VNOS PODATKOV'!C237</f>
        <v>služnostni upravičenec</v>
      </c>
      <c r="B89" s="28"/>
      <c r="C89" s="97">
        <f>'VNOS PODATKOV'!D237</f>
        <v>0</v>
      </c>
    </row>
    <row r="90" spans="1:3" ht="15" x14ac:dyDescent="0.25">
      <c r="A90" s="72" t="str">
        <f>'VNOS PODATKOV'!C238</f>
        <v>matična številka</v>
      </c>
      <c r="B90" s="28"/>
      <c r="C90" s="97">
        <f>'VNOS PODATKOV'!D238</f>
        <v>0</v>
      </c>
    </row>
    <row r="91" spans="1:3" ht="15" x14ac:dyDescent="0.25">
      <c r="A91" s="72" t="str">
        <f>'VNOS PODATKOV'!C239</f>
        <v>davčna številka</v>
      </c>
      <c r="B91" s="28"/>
      <c r="C91" s="97">
        <f>'VNOS PODATKOV'!D239</f>
        <v>0</v>
      </c>
    </row>
    <row r="92" spans="1:3" ht="15" x14ac:dyDescent="0.25">
      <c r="A92" s="72" t="str">
        <f>'VNOS PODATKOV'!C240</f>
        <v>zakoniti zastopnik</v>
      </c>
      <c r="B92" s="28"/>
      <c r="C92" s="97">
        <f>'VNOS PODATKOV'!D240</f>
        <v>0</v>
      </c>
    </row>
    <row r="93" spans="1:3" ht="15" x14ac:dyDescent="0.25">
      <c r="A93" s="73"/>
      <c r="B93" s="521"/>
      <c r="C93" s="86"/>
    </row>
    <row r="94" spans="1:3" ht="15" x14ac:dyDescent="0.25">
      <c r="A94" s="73"/>
      <c r="B94" s="33"/>
      <c r="C94" s="86"/>
    </row>
    <row r="95" spans="1:3" ht="40.5" x14ac:dyDescent="0.25">
      <c r="B95" s="394"/>
      <c r="C95" s="388" t="s">
        <v>1054</v>
      </c>
    </row>
    <row r="96" spans="1:3" x14ac:dyDescent="0.25">
      <c r="B96" s="394"/>
      <c r="C96" s="388"/>
    </row>
    <row r="97" spans="1:3" x14ac:dyDescent="0.25">
      <c r="A97" s="72" t="s">
        <v>168</v>
      </c>
      <c r="B97" s="21"/>
      <c r="C97" s="63" t="s">
        <v>116</v>
      </c>
    </row>
    <row r="98" spans="1:3" ht="15" x14ac:dyDescent="0.25">
      <c r="A98" s="283">
        <f ca="1">TODAY()</f>
        <v>45013</v>
      </c>
      <c r="B98" s="172"/>
      <c r="C98" s="603"/>
    </row>
    <row r="99" spans="1:3" ht="15" x14ac:dyDescent="0.25">
      <c r="A99" s="340"/>
      <c r="B99" s="46"/>
      <c r="C99" s="604"/>
    </row>
    <row r="100" spans="1:3" ht="15" x14ac:dyDescent="0.25">
      <c r="A100" s="46"/>
      <c r="B100" s="46"/>
      <c r="C100" s="97"/>
    </row>
    <row r="101" spans="1:3" ht="15" x14ac:dyDescent="0.25">
      <c r="A101" s="737" t="s">
        <v>110</v>
      </c>
      <c r="B101" s="737"/>
      <c r="C101" s="737"/>
    </row>
    <row r="102" spans="1:3" ht="15" x14ac:dyDescent="0.25">
      <c r="A102" s="42" t="s">
        <v>1058</v>
      </c>
      <c r="B102"/>
      <c r="C102"/>
    </row>
    <row r="103" spans="1:3" x14ac:dyDescent="0.3">
      <c r="B103" s="605" t="b">
        <v>0</v>
      </c>
      <c r="C103" s="355" t="s">
        <v>125</v>
      </c>
    </row>
    <row r="104" spans="1:3" ht="27" x14ac:dyDescent="0.3">
      <c r="B104" s="605" t="b">
        <v>0</v>
      </c>
      <c r="C104" s="355" t="s">
        <v>903</v>
      </c>
    </row>
    <row r="105" spans="1:3" x14ac:dyDescent="0.3">
      <c r="B105" s="605" t="b">
        <v>0</v>
      </c>
      <c r="C105" s="355" t="s">
        <v>466</v>
      </c>
    </row>
    <row r="106" spans="1:3" x14ac:dyDescent="0.3">
      <c r="B106" s="605" t="b">
        <v>0</v>
      </c>
      <c r="C106" s="355" t="s">
        <v>467</v>
      </c>
    </row>
    <row r="107" spans="1:3" x14ac:dyDescent="0.3">
      <c r="B107" s="605" t="b">
        <v>0</v>
      </c>
      <c r="C107" s="355" t="s">
        <v>904</v>
      </c>
    </row>
    <row r="108" spans="1:3" x14ac:dyDescent="0.3">
      <c r="B108" s="605" t="b">
        <v>0</v>
      </c>
      <c r="C108" s="355" t="s">
        <v>119</v>
      </c>
    </row>
    <row r="109" spans="1:3" ht="27" x14ac:dyDescent="0.3">
      <c r="B109" s="605" t="b">
        <v>0</v>
      </c>
      <c r="C109" s="355" t="s">
        <v>1055</v>
      </c>
    </row>
    <row r="110" spans="1:3" x14ac:dyDescent="0.3">
      <c r="B110" s="605" t="b">
        <v>0</v>
      </c>
      <c r="C110" s="355" t="s">
        <v>1045</v>
      </c>
    </row>
    <row r="111" spans="1:3" x14ac:dyDescent="0.25">
      <c r="A111" s="26"/>
      <c r="C111" s="127"/>
    </row>
    <row r="112" spans="1:3" x14ac:dyDescent="0.25">
      <c r="C112" s="127"/>
    </row>
  </sheetData>
  <sheetProtection sheet="1" objects="1" scenarios="1"/>
  <mergeCells count="14">
    <mergeCell ref="A79:C79"/>
    <mergeCell ref="A56:C56"/>
    <mergeCell ref="A74:C74"/>
    <mergeCell ref="A101:C101"/>
    <mergeCell ref="A2:C2"/>
    <mergeCell ref="A72:B72"/>
    <mergeCell ref="A63:C63"/>
    <mergeCell ref="A68:C68"/>
    <mergeCell ref="A65:B65"/>
    <mergeCell ref="A41:C41"/>
    <mergeCell ref="A70:B70"/>
    <mergeCell ref="A31:C31"/>
    <mergeCell ref="A18:C18"/>
    <mergeCell ref="A4:C4"/>
  </mergeCells>
  <conditionalFormatting sqref="A76:A78 A81:A83">
    <cfRule type="expression" dxfId="81" priority="34">
      <formula>#REF!="NE"</formula>
    </cfRule>
  </conditionalFormatting>
  <conditionalFormatting sqref="A86:A87">
    <cfRule type="expression" dxfId="80" priority="31">
      <formula>#REF!="NE"</formula>
    </cfRule>
  </conditionalFormatting>
  <conditionalFormatting sqref="A88:A89">
    <cfRule type="expression" dxfId="79" priority="28">
      <formula>#REF!="NE"</formula>
    </cfRule>
  </conditionalFormatting>
  <conditionalFormatting sqref="A90:A91">
    <cfRule type="expression" dxfId="78" priority="25">
      <formula>#REF!="NE"</formula>
    </cfRule>
  </conditionalFormatting>
  <conditionalFormatting sqref="A92:A94">
    <cfRule type="expression" dxfId="77" priority="23">
      <formula>#REF!="NE"</formula>
    </cfRule>
  </conditionalFormatting>
  <conditionalFormatting sqref="A65:C66 A70:C72">
    <cfRule type="expression" dxfId="76" priority="1316">
      <formula>#REF!="NE"</formula>
    </cfRule>
  </conditionalFormatting>
  <conditionalFormatting sqref="C77:C78">
    <cfRule type="expression" dxfId="75" priority="2">
      <formula>#REF!="NE"</formula>
    </cfRule>
  </conditionalFormatting>
  <conditionalFormatting sqref="C82:C83">
    <cfRule type="expression" dxfId="74" priority="1">
      <formula>#REF!="NE"</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rowBreaks count="2" manualBreakCount="2">
    <brk id="45" max="16383" man="1"/>
    <brk id="93" max="16383" man="1"/>
  </rowBreaks>
  <ignoredErrors>
    <ignoredError sqref="C70 C72 C92"/>
  </ignoredErrors>
  <drawing r:id="rId2"/>
  <legacyDrawing r:id="rId3"/>
  <controls>
    <mc:AlternateContent xmlns:mc="http://schemas.openxmlformats.org/markup-compatibility/2006">
      <mc:Choice Requires="x14">
        <control shapeId="31788" r:id="rId4" name="CommandButton5">
          <controlPr defaultSize="0" print="0" autoLine="0" r:id="rId5">
            <anchor>
              <from>
                <xdr:col>2</xdr:col>
                <xdr:colOff>2390775</xdr:colOff>
                <xdr:row>1</xdr:row>
                <xdr:rowOff>781050</xdr:rowOff>
              </from>
              <to>
                <xdr:col>2</xdr:col>
                <xdr:colOff>4191000</xdr:colOff>
                <xdr:row>1</xdr:row>
                <xdr:rowOff>1000125</xdr:rowOff>
              </to>
            </anchor>
          </controlPr>
        </control>
      </mc:Choice>
      <mc:Fallback>
        <control shapeId="31788" r:id="rId4" name="CommandButton5"/>
      </mc:Fallback>
    </mc:AlternateContent>
    <mc:AlternateContent xmlns:mc="http://schemas.openxmlformats.org/markup-compatibility/2006">
      <mc:Choice Requires="x14">
        <control shapeId="31787" r:id="rId6" name="CommandButton4">
          <controlPr defaultSize="0" print="0" autoLine="0" r:id="rId7">
            <anchor>
              <from>
                <xdr:col>2</xdr:col>
                <xdr:colOff>2390775</xdr:colOff>
                <xdr:row>1</xdr:row>
                <xdr:rowOff>514350</xdr:rowOff>
              </from>
              <to>
                <xdr:col>2</xdr:col>
                <xdr:colOff>4191000</xdr:colOff>
                <xdr:row>1</xdr:row>
                <xdr:rowOff>733425</xdr:rowOff>
              </to>
            </anchor>
          </controlPr>
        </control>
      </mc:Choice>
      <mc:Fallback>
        <control shapeId="31787" r:id="rId6" name="CommandButton4"/>
      </mc:Fallback>
    </mc:AlternateContent>
    <mc:AlternateContent xmlns:mc="http://schemas.openxmlformats.org/markup-compatibility/2006">
      <mc:Choice Requires="x14">
        <control shapeId="31786" r:id="rId8" name="CommandButton3">
          <controlPr defaultSize="0" print="0" autoLine="0" r:id="rId9">
            <anchor>
              <from>
                <xdr:col>2</xdr:col>
                <xdr:colOff>2390775</xdr:colOff>
                <xdr:row>1</xdr:row>
                <xdr:rowOff>266700</xdr:rowOff>
              </from>
              <to>
                <xdr:col>2</xdr:col>
                <xdr:colOff>4191000</xdr:colOff>
                <xdr:row>1</xdr:row>
                <xdr:rowOff>485775</xdr:rowOff>
              </to>
            </anchor>
          </controlPr>
        </control>
      </mc:Choice>
      <mc:Fallback>
        <control shapeId="31786" r:id="rId8" name="CommandButton3"/>
      </mc:Fallback>
    </mc:AlternateContent>
    <mc:AlternateContent xmlns:mc="http://schemas.openxmlformats.org/markup-compatibility/2006">
      <mc:Choice Requires="x14">
        <control shapeId="31785" r:id="rId10" name="CommandButton2">
          <controlPr defaultSize="0" print="0" autoLine="0" r:id="rId11">
            <anchor>
              <from>
                <xdr:col>2</xdr:col>
                <xdr:colOff>2390775</xdr:colOff>
                <xdr:row>1</xdr:row>
                <xdr:rowOff>19050</xdr:rowOff>
              </from>
              <to>
                <xdr:col>2</xdr:col>
                <xdr:colOff>4191000</xdr:colOff>
                <xdr:row>1</xdr:row>
                <xdr:rowOff>238125</xdr:rowOff>
              </to>
            </anchor>
          </controlPr>
        </control>
      </mc:Choice>
      <mc:Fallback>
        <control shapeId="31785" r:id="rId10" name="CommandButton2"/>
      </mc:Fallback>
    </mc:AlternateContent>
    <mc:AlternateContent xmlns:mc="http://schemas.openxmlformats.org/markup-compatibility/2006">
      <mc:Choice Requires="x14">
        <control shapeId="31784" r:id="rId12" name="CommandButton1">
          <controlPr defaultSize="0" print="0" autoLine="0" r:id="rId13">
            <anchor>
              <from>
                <xdr:col>2</xdr:col>
                <xdr:colOff>2390775</xdr:colOff>
                <xdr:row>0</xdr:row>
                <xdr:rowOff>57150</xdr:rowOff>
              </from>
              <to>
                <xdr:col>2</xdr:col>
                <xdr:colOff>4191000</xdr:colOff>
                <xdr:row>0</xdr:row>
                <xdr:rowOff>276225</xdr:rowOff>
              </to>
            </anchor>
          </controlPr>
        </control>
      </mc:Choice>
      <mc:Fallback>
        <control shapeId="31784" r:id="rId12" name="CommandButton1"/>
      </mc:Fallback>
    </mc:AlternateContent>
    <mc:AlternateContent xmlns:mc="http://schemas.openxmlformats.org/markup-compatibility/2006">
      <mc:Choice Requires="x14">
        <control shapeId="31746" r:id="rId14" name="Check Box 2">
          <controlPr defaultSize="0" autoFill="0" autoLine="0" autoPict="0">
            <anchor moveWithCells="1">
              <from>
                <xdr:col>1</xdr:col>
                <xdr:colOff>9525</xdr:colOff>
                <xdr:row>102</xdr:row>
                <xdr:rowOff>19050</xdr:rowOff>
              </from>
              <to>
                <xdr:col>1</xdr:col>
                <xdr:colOff>200025</xdr:colOff>
                <xdr:row>103</xdr:row>
                <xdr:rowOff>9525</xdr:rowOff>
              </to>
            </anchor>
          </controlPr>
        </control>
      </mc:Choice>
    </mc:AlternateContent>
    <mc:AlternateContent xmlns:mc="http://schemas.openxmlformats.org/markup-compatibility/2006">
      <mc:Choice Requires="x14">
        <control shapeId="31747" r:id="rId15" name="Check Box 3">
          <controlPr defaultSize="0" autoFill="0" autoLine="0" autoPict="0">
            <anchor moveWithCells="1">
              <from>
                <xdr:col>1</xdr:col>
                <xdr:colOff>0</xdr:colOff>
                <xdr:row>104</xdr:row>
                <xdr:rowOff>19050</xdr:rowOff>
              </from>
              <to>
                <xdr:col>1</xdr:col>
                <xdr:colOff>228600</xdr:colOff>
                <xdr:row>105</xdr:row>
                <xdr:rowOff>0</xdr:rowOff>
              </to>
            </anchor>
          </controlPr>
        </control>
      </mc:Choice>
    </mc:AlternateContent>
    <mc:AlternateContent xmlns:mc="http://schemas.openxmlformats.org/markup-compatibility/2006">
      <mc:Choice Requires="x14">
        <control shapeId="31748" r:id="rId16" name="Check Box 4">
          <controlPr defaultSize="0" autoFill="0" autoLine="0" autoPict="0">
            <anchor moveWithCells="1">
              <from>
                <xdr:col>1</xdr:col>
                <xdr:colOff>0</xdr:colOff>
                <xdr:row>105</xdr:row>
                <xdr:rowOff>19050</xdr:rowOff>
              </from>
              <to>
                <xdr:col>1</xdr:col>
                <xdr:colOff>209550</xdr:colOff>
                <xdr:row>106</xdr:row>
                <xdr:rowOff>47625</xdr:rowOff>
              </to>
            </anchor>
          </controlPr>
        </control>
      </mc:Choice>
    </mc:AlternateContent>
    <mc:AlternateContent xmlns:mc="http://schemas.openxmlformats.org/markup-compatibility/2006">
      <mc:Choice Requires="x14">
        <control shapeId="31749" r:id="rId17" name="Check Box 5">
          <controlPr defaultSize="0" autoFill="0" autoLine="0" autoPict="0">
            <anchor moveWithCells="1">
              <from>
                <xdr:col>1</xdr:col>
                <xdr:colOff>0</xdr:colOff>
                <xdr:row>106</xdr:row>
                <xdr:rowOff>0</xdr:rowOff>
              </from>
              <to>
                <xdr:col>1</xdr:col>
                <xdr:colOff>228600</xdr:colOff>
                <xdr:row>107</xdr:row>
                <xdr:rowOff>47625</xdr:rowOff>
              </to>
            </anchor>
          </controlPr>
        </control>
      </mc:Choice>
    </mc:AlternateContent>
    <mc:AlternateContent xmlns:mc="http://schemas.openxmlformats.org/markup-compatibility/2006">
      <mc:Choice Requires="x14">
        <control shapeId="31750" r:id="rId18" name="Check Box 6">
          <controlPr defaultSize="0" autoFill="0" autoLine="0" autoPict="0">
            <anchor moveWithCells="1">
              <from>
                <xdr:col>1</xdr:col>
                <xdr:colOff>0</xdr:colOff>
                <xdr:row>107</xdr:row>
                <xdr:rowOff>0</xdr:rowOff>
              </from>
              <to>
                <xdr:col>1</xdr:col>
                <xdr:colOff>209550</xdr:colOff>
                <xdr:row>108</xdr:row>
                <xdr:rowOff>19050</xdr:rowOff>
              </to>
            </anchor>
          </controlPr>
        </control>
      </mc:Choice>
    </mc:AlternateContent>
    <mc:AlternateContent xmlns:mc="http://schemas.openxmlformats.org/markup-compatibility/2006">
      <mc:Choice Requires="x14">
        <control shapeId="31775" r:id="rId19" name="Check Box 31">
          <controlPr defaultSize="0" autoFill="0" autoLine="0" autoPict="0">
            <anchor moveWithCells="1">
              <from>
                <xdr:col>1</xdr:col>
                <xdr:colOff>0</xdr:colOff>
                <xdr:row>109</xdr:row>
                <xdr:rowOff>38100</xdr:rowOff>
              </from>
              <to>
                <xdr:col>1</xdr:col>
                <xdr:colOff>228600</xdr:colOff>
                <xdr:row>110</xdr:row>
                <xdr:rowOff>9525</xdr:rowOff>
              </to>
            </anchor>
          </controlPr>
        </control>
      </mc:Choice>
    </mc:AlternateContent>
    <mc:AlternateContent xmlns:mc="http://schemas.openxmlformats.org/markup-compatibility/2006">
      <mc:Choice Requires="x14">
        <control shapeId="31791" r:id="rId20" name="Check Box 47">
          <controlPr defaultSize="0" autoFill="0" autoLine="0" autoPict="0">
            <anchor moveWithCells="1">
              <from>
                <xdr:col>1</xdr:col>
                <xdr:colOff>9525</xdr:colOff>
                <xdr:row>103</xdr:row>
                <xdr:rowOff>19050</xdr:rowOff>
              </from>
              <to>
                <xdr:col>1</xdr:col>
                <xdr:colOff>200025</xdr:colOff>
                <xdr:row>103</xdr:row>
                <xdr:rowOff>190500</xdr:rowOff>
              </to>
            </anchor>
          </controlPr>
        </control>
      </mc:Choice>
    </mc:AlternateContent>
    <mc:AlternateContent xmlns:mc="http://schemas.openxmlformats.org/markup-compatibility/2006">
      <mc:Choice Requires="x14">
        <control shapeId="31792" r:id="rId21" name="Check Box 48">
          <controlPr defaultSize="0" autoFill="0" autoLine="0" autoPict="0">
            <anchor moveWithCells="1">
              <from>
                <xdr:col>1</xdr:col>
                <xdr:colOff>9525</xdr:colOff>
                <xdr:row>108</xdr:row>
                <xdr:rowOff>19050</xdr:rowOff>
              </from>
              <to>
                <xdr:col>1</xdr:col>
                <xdr:colOff>200025</xdr:colOff>
                <xdr:row>108</xdr:row>
                <xdr:rowOff>190500</xdr:rowOff>
              </to>
            </anchor>
          </controlPr>
        </control>
      </mc:Choice>
    </mc:AlternateContent>
    <mc:AlternateContent xmlns:mc="http://schemas.openxmlformats.org/markup-compatibility/2006">
      <mc:Choice Requires="x14">
        <control shapeId="31793" r:id="rId22" name="Check Box 49">
          <controlPr defaultSize="0" autoFill="0" autoLine="0" autoPict="0">
            <anchor moveWithCells="1">
              <from>
                <xdr:col>1</xdr:col>
                <xdr:colOff>85725</xdr:colOff>
                <xdr:row>47</xdr:row>
                <xdr:rowOff>28575</xdr:rowOff>
              </from>
              <to>
                <xdr:col>1</xdr:col>
                <xdr:colOff>304800</xdr:colOff>
                <xdr:row>47</xdr:row>
                <xdr:rowOff>171450</xdr:rowOff>
              </to>
            </anchor>
          </controlPr>
        </control>
      </mc:Choice>
    </mc:AlternateContent>
    <mc:AlternateContent xmlns:mc="http://schemas.openxmlformats.org/markup-compatibility/2006">
      <mc:Choice Requires="x14">
        <control shapeId="31794" r:id="rId23" name="Check Box 50">
          <controlPr defaultSize="0" autoFill="0" autoLine="0" autoPict="0">
            <anchor moveWithCells="1">
              <from>
                <xdr:col>1</xdr:col>
                <xdr:colOff>85725</xdr:colOff>
                <xdr:row>48</xdr:row>
                <xdr:rowOff>28575</xdr:rowOff>
              </from>
              <to>
                <xdr:col>1</xdr:col>
                <xdr:colOff>304800</xdr:colOff>
                <xdr:row>48</xdr:row>
                <xdr:rowOff>171450</xdr:rowOff>
              </to>
            </anchor>
          </controlPr>
        </control>
      </mc:Choice>
    </mc:AlternateContent>
    <mc:AlternateContent xmlns:mc="http://schemas.openxmlformats.org/markup-compatibility/2006">
      <mc:Choice Requires="x14">
        <control shapeId="31795" r:id="rId24" name="Check Box 51">
          <controlPr defaultSize="0" autoFill="0" autoLine="0" autoPict="0">
            <anchor moveWithCells="1">
              <from>
                <xdr:col>1</xdr:col>
                <xdr:colOff>85725</xdr:colOff>
                <xdr:row>49</xdr:row>
                <xdr:rowOff>28575</xdr:rowOff>
              </from>
              <to>
                <xdr:col>1</xdr:col>
                <xdr:colOff>304800</xdr:colOff>
                <xdr:row>49</xdr:row>
                <xdr:rowOff>171450</xdr:rowOff>
              </to>
            </anchor>
          </controlPr>
        </control>
      </mc:Choice>
    </mc:AlternateContent>
    <mc:AlternateContent xmlns:mc="http://schemas.openxmlformats.org/markup-compatibility/2006">
      <mc:Choice Requires="x14">
        <control shapeId="31796" r:id="rId25" name="Check Box 52">
          <controlPr defaultSize="0" autoFill="0" autoLine="0" autoPict="0">
            <anchor moveWithCells="1">
              <from>
                <xdr:col>1</xdr:col>
                <xdr:colOff>85725</xdr:colOff>
                <xdr:row>50</xdr:row>
                <xdr:rowOff>28575</xdr:rowOff>
              </from>
              <to>
                <xdr:col>1</xdr:col>
                <xdr:colOff>304800</xdr:colOff>
                <xdr:row>50</xdr:row>
                <xdr:rowOff>171450</xdr:rowOff>
              </to>
            </anchor>
          </controlPr>
        </control>
      </mc:Choice>
    </mc:AlternateContent>
    <mc:AlternateContent xmlns:mc="http://schemas.openxmlformats.org/markup-compatibility/2006">
      <mc:Choice Requires="x14">
        <control shapeId="31797" r:id="rId26" name="Check Box 53">
          <controlPr defaultSize="0" autoFill="0" autoLine="0" autoPict="0">
            <anchor moveWithCells="1">
              <from>
                <xdr:col>1</xdr:col>
                <xdr:colOff>85725</xdr:colOff>
                <xdr:row>51</xdr:row>
                <xdr:rowOff>28575</xdr:rowOff>
              </from>
              <to>
                <xdr:col>1</xdr:col>
                <xdr:colOff>304800</xdr:colOff>
                <xdr:row>51</xdr:row>
                <xdr:rowOff>171450</xdr:rowOff>
              </to>
            </anchor>
          </controlPr>
        </control>
      </mc:Choice>
    </mc:AlternateContent>
    <mc:AlternateContent xmlns:mc="http://schemas.openxmlformats.org/markup-compatibility/2006">
      <mc:Choice Requires="x14">
        <control shapeId="31798" r:id="rId27" name="Check Box 54">
          <controlPr defaultSize="0" autoFill="0" autoLine="0" autoPict="0">
            <anchor moveWithCells="1">
              <from>
                <xdr:col>1</xdr:col>
                <xdr:colOff>85725</xdr:colOff>
                <xdr:row>52</xdr:row>
                <xdr:rowOff>28575</xdr:rowOff>
              </from>
              <to>
                <xdr:col>1</xdr:col>
                <xdr:colOff>304800</xdr:colOff>
                <xdr:row>52</xdr:row>
                <xdr:rowOff>171450</xdr:rowOff>
              </to>
            </anchor>
          </controlPr>
        </control>
      </mc:Choice>
    </mc:AlternateContent>
    <mc:AlternateContent xmlns:mc="http://schemas.openxmlformats.org/markup-compatibility/2006">
      <mc:Choice Requires="x14">
        <control shapeId="31799" r:id="rId28" name="Check Box 55">
          <controlPr defaultSize="0" autoFill="0" autoLine="0" autoPict="0">
            <anchor moveWithCells="1">
              <from>
                <xdr:col>1</xdr:col>
                <xdr:colOff>85725</xdr:colOff>
                <xdr:row>53</xdr:row>
                <xdr:rowOff>28575</xdr:rowOff>
              </from>
              <to>
                <xdr:col>1</xdr:col>
                <xdr:colOff>304800</xdr:colOff>
                <xdr:row>53</xdr:row>
                <xdr:rowOff>171450</xdr:rowOff>
              </to>
            </anchor>
          </controlPr>
        </control>
      </mc:Choice>
    </mc:AlternateContent>
    <mc:AlternateContent xmlns:mc="http://schemas.openxmlformats.org/markup-compatibility/2006">
      <mc:Choice Requires="x14">
        <control shapeId="31800" r:id="rId29" name="Check Box 56">
          <controlPr defaultSize="0" autoFill="0" autoLine="0" autoPict="0">
            <anchor moveWithCells="1">
              <from>
                <xdr:col>1</xdr:col>
                <xdr:colOff>85725</xdr:colOff>
                <xdr:row>43</xdr:row>
                <xdr:rowOff>28575</xdr:rowOff>
              </from>
              <to>
                <xdr:col>1</xdr:col>
                <xdr:colOff>304800</xdr:colOff>
                <xdr:row>43</xdr:row>
                <xdr:rowOff>171450</xdr:rowOff>
              </to>
            </anchor>
          </controlPr>
        </control>
      </mc:Choice>
    </mc:AlternateContent>
    <mc:AlternateContent xmlns:mc="http://schemas.openxmlformats.org/markup-compatibility/2006">
      <mc:Choice Requires="x14">
        <control shapeId="31801" r:id="rId30" name="Check Box 57">
          <controlPr defaultSize="0" autoFill="0" autoLine="0" autoPict="0">
            <anchor moveWithCells="1">
              <from>
                <xdr:col>1</xdr:col>
                <xdr:colOff>85725</xdr:colOff>
                <xdr:row>44</xdr:row>
                <xdr:rowOff>28575</xdr:rowOff>
              </from>
              <to>
                <xdr:col>1</xdr:col>
                <xdr:colOff>304800</xdr:colOff>
                <xdr:row>44</xdr:row>
                <xdr:rowOff>171450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86" id="{CF629C1B-7D49-432A-942F-23F3DD795297}">
            <xm:f>'VNOS PODATKOV'!$D$63=FALSE</xm:f>
            <x14:dxf>
              <font>
                <color theme="0" tint="-0.499984740745262"/>
              </font>
            </x14:dxf>
          </x14:cfRule>
          <xm:sqref>A25:B30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1"/>
  </sheetPr>
  <dimension ref="A1:AJ400"/>
  <sheetViews>
    <sheetView showGridLines="0" zoomScaleNormal="100" workbookViewId="0">
      <selection activeCell="C8" sqref="C8"/>
    </sheetView>
  </sheetViews>
  <sheetFormatPr defaultRowHeight="15" x14ac:dyDescent="0.25"/>
  <cols>
    <col min="1" max="1" width="10.5703125" style="187" customWidth="1"/>
    <col min="2" max="2" width="5.42578125" style="75" customWidth="1"/>
    <col min="3" max="3" width="33" style="9" customWidth="1"/>
    <col min="4" max="4" width="61" style="10" customWidth="1"/>
    <col min="5" max="6" width="30.7109375" customWidth="1"/>
    <col min="7" max="10" width="19.5703125" customWidth="1"/>
    <col min="11" max="11" width="21.7109375" style="54" customWidth="1"/>
    <col min="12" max="12" width="19.85546875" customWidth="1"/>
    <col min="13" max="14" width="21.140625" customWidth="1"/>
    <col min="15" max="15" width="22.28515625" customWidth="1"/>
    <col min="16" max="21" width="24" customWidth="1"/>
    <col min="22" max="22" width="24.85546875" customWidth="1"/>
    <col min="23" max="23" width="19.7109375" customWidth="1"/>
    <col min="24" max="25" width="31.85546875" customWidth="1"/>
    <col min="26" max="26" width="22.7109375" customWidth="1"/>
  </cols>
  <sheetData>
    <row r="1" spans="1:27" s="3" customFormat="1" ht="48" customHeight="1" x14ac:dyDescent="0.35">
      <c r="A1" s="184"/>
      <c r="B1" s="74"/>
      <c r="C1" s="319" t="s">
        <v>1235</v>
      </c>
      <c r="D1" s="318"/>
      <c r="E1" s="191"/>
      <c r="F1" s="191"/>
      <c r="G1" s="191"/>
      <c r="H1" s="191"/>
      <c r="I1" s="191"/>
      <c r="J1" s="191"/>
      <c r="K1" s="191"/>
      <c r="L1" s="347"/>
      <c r="M1" s="191"/>
      <c r="N1" s="191"/>
      <c r="P1"/>
      <c r="Q1"/>
      <c r="R1"/>
      <c r="S1"/>
      <c r="T1"/>
      <c r="U1"/>
      <c r="V1"/>
      <c r="W1"/>
      <c r="X1"/>
      <c r="Y1"/>
      <c r="Z1"/>
      <c r="AA1"/>
    </row>
    <row r="2" spans="1:27" s="3" customFormat="1" ht="21" x14ac:dyDescent="0.35">
      <c r="A2" s="184"/>
      <c r="B2" s="74"/>
      <c r="C2" s="319" t="s">
        <v>824</v>
      </c>
      <c r="D2" s="191"/>
      <c r="E2" s="191"/>
      <c r="F2" s="191"/>
      <c r="G2" s="191"/>
      <c r="H2" s="191"/>
      <c r="I2" s="191"/>
      <c r="J2" s="191"/>
      <c r="K2" s="347"/>
      <c r="L2" s="191"/>
      <c r="M2" s="191"/>
      <c r="N2" s="191"/>
      <c r="P2"/>
      <c r="Q2"/>
      <c r="R2"/>
      <c r="S2"/>
      <c r="T2"/>
      <c r="U2"/>
      <c r="V2"/>
      <c r="W2"/>
      <c r="X2"/>
      <c r="Y2"/>
      <c r="Z2"/>
      <c r="AA2"/>
    </row>
    <row r="3" spans="1:27" ht="30" customHeight="1" thickBot="1" x14ac:dyDescent="0.3">
      <c r="B3"/>
      <c r="C3" s="110" t="s">
        <v>1350</v>
      </c>
      <c r="D3" s="62"/>
      <c r="J3" s="62"/>
      <c r="N3" s="477"/>
    </row>
    <row r="4" spans="1:27" s="179" customFormat="1" ht="54" customHeight="1" thickTop="1" thickBot="1" x14ac:dyDescent="0.3">
      <c r="A4" s="187"/>
      <c r="C4" s="308" t="s">
        <v>639</v>
      </c>
      <c r="D4" s="309" t="s">
        <v>801</v>
      </c>
      <c r="E4" s="310" t="s">
        <v>800</v>
      </c>
      <c r="F4" s="311" t="s">
        <v>652</v>
      </c>
      <c r="G4" s="312" t="s">
        <v>637</v>
      </c>
      <c r="H4" s="681" t="s">
        <v>149</v>
      </c>
      <c r="I4" s="682"/>
      <c r="J4" s="313" t="s">
        <v>792</v>
      </c>
      <c r="K4" s="313" t="s">
        <v>822</v>
      </c>
      <c r="L4" s="314" t="s">
        <v>655</v>
      </c>
      <c r="M4" s="315" t="s">
        <v>763</v>
      </c>
      <c r="N4" s="315" t="s">
        <v>820</v>
      </c>
      <c r="P4"/>
      <c r="Q4"/>
      <c r="R4"/>
      <c r="S4"/>
      <c r="T4"/>
      <c r="U4"/>
      <c r="V4"/>
      <c r="W4"/>
      <c r="X4"/>
      <c r="Y4"/>
      <c r="Z4"/>
      <c r="AA4"/>
    </row>
    <row r="5" spans="1:27" s="173" customFormat="1" ht="17.25" thickTop="1" thickBot="1" x14ac:dyDescent="0.3">
      <c r="A5" s="185"/>
      <c r="B5" s="174"/>
      <c r="C5" s="307" t="s">
        <v>640</v>
      </c>
      <c r="D5" s="174"/>
      <c r="G5" s="174"/>
      <c r="H5" s="174"/>
      <c r="I5" s="174"/>
      <c r="K5" s="348"/>
      <c r="L5" s="174"/>
      <c r="P5"/>
      <c r="Q5"/>
      <c r="R5"/>
      <c r="S5"/>
      <c r="T5"/>
      <c r="U5"/>
      <c r="V5"/>
      <c r="W5"/>
      <c r="X5"/>
      <c r="Y5"/>
      <c r="Z5"/>
      <c r="AA5"/>
    </row>
    <row r="6" spans="1:27" s="176" customFormat="1" ht="67.5" thickTop="1" thickBot="1" x14ac:dyDescent="0.3">
      <c r="A6" s="186"/>
      <c r="C6" s="492" t="s">
        <v>1210</v>
      </c>
      <c r="D6" s="556" t="s">
        <v>1211</v>
      </c>
      <c r="E6" s="439" t="s">
        <v>645</v>
      </c>
      <c r="F6" s="440" t="s">
        <v>646</v>
      </c>
      <c r="G6" s="441" t="s">
        <v>802</v>
      </c>
      <c r="H6" s="683" t="s">
        <v>813</v>
      </c>
      <c r="I6" s="684"/>
      <c r="J6" s="445"/>
      <c r="K6" s="442" t="s">
        <v>821</v>
      </c>
      <c r="L6" s="648" t="s">
        <v>814</v>
      </c>
      <c r="M6" s="304" t="s">
        <v>819</v>
      </c>
      <c r="N6" s="304" t="s">
        <v>823</v>
      </c>
      <c r="P6"/>
      <c r="Q6"/>
      <c r="R6"/>
      <c r="S6"/>
      <c r="T6"/>
      <c r="U6"/>
      <c r="V6"/>
      <c r="W6"/>
      <c r="X6"/>
      <c r="Y6"/>
      <c r="Z6"/>
      <c r="AA6"/>
    </row>
    <row r="7" spans="1:27" s="176" customFormat="1" ht="18" thickTop="1" thickBot="1" x14ac:dyDescent="0.3">
      <c r="A7" s="186"/>
      <c r="C7" s="177"/>
      <c r="E7" s="443" t="s">
        <v>142</v>
      </c>
      <c r="F7" s="444" t="s">
        <v>142</v>
      </c>
      <c r="G7" s="445"/>
      <c r="J7" s="445"/>
      <c r="K7" s="349"/>
      <c r="L7" s="446" t="s">
        <v>142</v>
      </c>
      <c r="N7"/>
      <c r="O7"/>
      <c r="P7"/>
      <c r="Q7"/>
      <c r="R7"/>
      <c r="S7"/>
      <c r="T7"/>
      <c r="U7"/>
      <c r="V7"/>
      <c r="W7"/>
      <c r="X7"/>
      <c r="Y7"/>
      <c r="Z7"/>
      <c r="AA7"/>
    </row>
    <row r="8" spans="1:27" s="176" customFormat="1" ht="67.5" thickTop="1" thickBot="1" x14ac:dyDescent="0.3">
      <c r="A8" s="186"/>
      <c r="C8" s="199"/>
      <c r="G8" s="177"/>
      <c r="H8" s="498" t="s">
        <v>816</v>
      </c>
      <c r="K8" s="349"/>
      <c r="L8" s="305" t="s">
        <v>817</v>
      </c>
      <c r="N8"/>
      <c r="O8"/>
      <c r="P8"/>
      <c r="Q8"/>
      <c r="R8"/>
      <c r="S8"/>
      <c r="T8"/>
      <c r="U8"/>
      <c r="V8"/>
      <c r="W8"/>
      <c r="X8"/>
      <c r="Y8"/>
      <c r="Z8"/>
      <c r="AA8"/>
    </row>
    <row r="9" spans="1:27" s="176" customFormat="1" ht="84" thickTop="1" thickBot="1" x14ac:dyDescent="0.3">
      <c r="A9" s="186"/>
      <c r="C9" s="177"/>
      <c r="G9" s="177"/>
      <c r="H9" s="498" t="s">
        <v>1212</v>
      </c>
      <c r="J9" s="177"/>
      <c r="K9" s="349"/>
      <c r="L9" s="305" t="s">
        <v>818</v>
      </c>
      <c r="N9"/>
      <c r="O9"/>
      <c r="P9"/>
      <c r="Q9"/>
      <c r="R9"/>
      <c r="S9"/>
      <c r="T9"/>
      <c r="U9"/>
      <c r="V9"/>
      <c r="W9"/>
    </row>
    <row r="10" spans="1:27" s="173" customFormat="1" ht="18" thickTop="1" thickBot="1" x14ac:dyDescent="0.3">
      <c r="A10" s="185"/>
      <c r="B10" s="174"/>
      <c r="C10" s="316" t="s">
        <v>644</v>
      </c>
      <c r="D10" s="176"/>
      <c r="F10"/>
      <c r="G10"/>
      <c r="H10"/>
      <c r="I10"/>
      <c r="J10"/>
      <c r="K10" s="348"/>
      <c r="L10"/>
      <c r="M10"/>
      <c r="N10"/>
      <c r="O10"/>
      <c r="P10"/>
      <c r="Q10"/>
      <c r="R10"/>
      <c r="S10"/>
      <c r="T10"/>
      <c r="U10"/>
      <c r="V10"/>
      <c r="W10"/>
    </row>
    <row r="11" spans="1:27" ht="19.5" thickTop="1" thickBot="1" x14ac:dyDescent="0.3">
      <c r="C11" s="290" t="s">
        <v>742</v>
      </c>
      <c r="D11" s="291" t="s">
        <v>288</v>
      </c>
      <c r="E11" s="292" t="s">
        <v>288</v>
      </c>
      <c r="F11" s="293" t="s">
        <v>288</v>
      </c>
      <c r="G11" s="294" t="s">
        <v>296</v>
      </c>
      <c r="H11" s="302" t="s">
        <v>296</v>
      </c>
      <c r="I11" s="302" t="s">
        <v>1112</v>
      </c>
      <c r="J11" s="177"/>
      <c r="L11" s="320" t="s">
        <v>297</v>
      </c>
    </row>
    <row r="12" spans="1:27" ht="18" thickTop="1" thickBot="1" x14ac:dyDescent="0.3">
      <c r="C12" s="190" t="s">
        <v>799</v>
      </c>
      <c r="D12" s="190" t="s">
        <v>799</v>
      </c>
      <c r="E12" s="190" t="s">
        <v>799</v>
      </c>
      <c r="F12" s="190" t="s">
        <v>799</v>
      </c>
      <c r="G12" s="190" t="s">
        <v>803</v>
      </c>
      <c r="H12" s="190" t="s">
        <v>803</v>
      </c>
      <c r="I12" s="190" t="s">
        <v>803</v>
      </c>
      <c r="J12" s="177"/>
      <c r="L12" s="321" t="s">
        <v>803</v>
      </c>
    </row>
    <row r="13" spans="1:27" ht="34.5" customHeight="1" thickTop="1" thickBot="1" x14ac:dyDescent="0.3">
      <c r="C13" s="295" t="s">
        <v>647</v>
      </c>
      <c r="D13" s="296" t="s">
        <v>647</v>
      </c>
      <c r="E13" s="297" t="s">
        <v>647</v>
      </c>
      <c r="F13" s="298" t="s">
        <v>647</v>
      </c>
      <c r="G13" s="301" t="s">
        <v>647</v>
      </c>
      <c r="H13" s="303" t="s">
        <v>647</v>
      </c>
      <c r="I13" s="303" t="s">
        <v>647</v>
      </c>
      <c r="J13" s="177"/>
      <c r="L13" s="317" t="s">
        <v>647</v>
      </c>
    </row>
    <row r="14" spans="1:27" ht="34.5" customHeight="1" thickTop="1" thickBot="1" x14ac:dyDescent="0.3">
      <c r="C14" s="295" t="s">
        <v>804</v>
      </c>
      <c r="D14" s="296" t="s">
        <v>804</v>
      </c>
      <c r="E14" s="297" t="s">
        <v>804</v>
      </c>
      <c r="F14" s="298" t="s">
        <v>804</v>
      </c>
      <c r="G14" s="299" t="s">
        <v>804</v>
      </c>
      <c r="H14" s="300" t="s">
        <v>804</v>
      </c>
      <c r="I14" s="300" t="s">
        <v>804</v>
      </c>
      <c r="J14" s="177"/>
      <c r="L14" s="485" t="s">
        <v>804</v>
      </c>
    </row>
    <row r="15" spans="1:27" ht="34.5" customHeight="1" thickTop="1" thickBot="1" x14ac:dyDescent="0.3">
      <c r="C15" s="6"/>
      <c r="D15" s="296" t="s">
        <v>648</v>
      </c>
      <c r="E15" s="297" t="s">
        <v>648</v>
      </c>
      <c r="F15" s="298" t="s">
        <v>648</v>
      </c>
      <c r="G15" s="299" t="s">
        <v>649</v>
      </c>
      <c r="H15" s="300" t="s">
        <v>649</v>
      </c>
      <c r="I15" s="303" t="s">
        <v>811</v>
      </c>
      <c r="J15" s="177"/>
      <c r="L15" s="306" t="s">
        <v>815</v>
      </c>
    </row>
    <row r="16" spans="1:27" ht="34.5" customHeight="1" thickTop="1" thickBot="1" x14ac:dyDescent="0.3">
      <c r="C16"/>
      <c r="D16"/>
      <c r="G16" s="301" t="s">
        <v>1348</v>
      </c>
      <c r="H16" s="303" t="s">
        <v>1348</v>
      </c>
      <c r="I16" s="303" t="s">
        <v>1348</v>
      </c>
      <c r="J16" s="177"/>
    </row>
    <row r="17" spans="3:14" ht="34.5" customHeight="1" thickTop="1" thickBot="1" x14ac:dyDescent="0.3">
      <c r="C17"/>
      <c r="D17"/>
      <c r="G17" s="482" t="s">
        <v>1001</v>
      </c>
      <c r="H17" s="483" t="s">
        <v>1001</v>
      </c>
      <c r="I17" s="483" t="s">
        <v>1001</v>
      </c>
      <c r="J17" s="177"/>
      <c r="L17" s="484" t="s">
        <v>1000</v>
      </c>
    </row>
    <row r="18" spans="3:14" ht="34.5" customHeight="1" thickTop="1" thickBot="1" x14ac:dyDescent="0.3">
      <c r="C18"/>
      <c r="D18"/>
      <c r="G18" s="299" t="s">
        <v>650</v>
      </c>
      <c r="H18" s="300" t="s">
        <v>650</v>
      </c>
      <c r="I18" s="177"/>
      <c r="J18" s="177"/>
      <c r="L18" s="306" t="s">
        <v>650</v>
      </c>
    </row>
    <row r="19" spans="3:14" ht="34.5" customHeight="1" thickTop="1" thickBot="1" x14ac:dyDescent="0.3">
      <c r="C19" s="649" t="s">
        <v>1002</v>
      </c>
      <c r="D19" s="650" t="s">
        <v>1002</v>
      </c>
      <c r="E19" s="651" t="s">
        <v>1002</v>
      </c>
      <c r="F19" s="652" t="s">
        <v>1002</v>
      </c>
      <c r="G19" s="301" t="s">
        <v>1002</v>
      </c>
      <c r="H19" s="303" t="s">
        <v>1002</v>
      </c>
      <c r="I19" s="177"/>
      <c r="J19" s="177"/>
      <c r="L19" s="653" t="s">
        <v>1002</v>
      </c>
    </row>
    <row r="20" spans="3:14" ht="51" thickTop="1" thickBot="1" x14ac:dyDescent="0.3">
      <c r="C20" s="649" t="s">
        <v>1325</v>
      </c>
      <c r="D20" s="650" t="s">
        <v>1325</v>
      </c>
      <c r="E20" s="651" t="s">
        <v>1325</v>
      </c>
      <c r="F20" s="652" t="s">
        <v>1325</v>
      </c>
      <c r="G20" s="301" t="s">
        <v>1325</v>
      </c>
      <c r="H20" s="303" t="s">
        <v>1325</v>
      </c>
      <c r="I20" s="177"/>
      <c r="J20" s="177"/>
      <c r="L20" s="653" t="s">
        <v>1325</v>
      </c>
    </row>
    <row r="21" spans="3:14" ht="34.5" customHeight="1" thickTop="1" thickBot="1" x14ac:dyDescent="0.3">
      <c r="C21" s="649" t="s">
        <v>1326</v>
      </c>
      <c r="D21" s="650" t="s">
        <v>1326</v>
      </c>
      <c r="E21" s="651" t="s">
        <v>1326</v>
      </c>
      <c r="F21" s="652" t="s">
        <v>1326</v>
      </c>
      <c r="G21" s="301" t="s">
        <v>1326</v>
      </c>
      <c r="H21" s="303" t="s">
        <v>1326</v>
      </c>
      <c r="I21" s="177"/>
      <c r="J21" s="177"/>
      <c r="L21" s="653" t="s">
        <v>1326</v>
      </c>
    </row>
    <row r="22" spans="3:14" ht="33.75" thickTop="1" x14ac:dyDescent="0.35">
      <c r="C22" s="6"/>
      <c r="D22" s="3"/>
      <c r="E22" s="654" t="s">
        <v>1327</v>
      </c>
      <c r="G22" s="3"/>
      <c r="H22" s="3"/>
      <c r="I22" s="3"/>
      <c r="J22" s="177"/>
      <c r="L22" s="3"/>
    </row>
    <row r="23" spans="3:14" ht="82.5" x14ac:dyDescent="0.25">
      <c r="C23" s="73"/>
      <c r="D23" s="622" t="s">
        <v>806</v>
      </c>
      <c r="E23" s="623" t="s">
        <v>806</v>
      </c>
      <c r="F23" s="624" t="s">
        <v>806</v>
      </c>
      <c r="G23" s="625" t="s">
        <v>812</v>
      </c>
      <c r="H23" s="626" t="s">
        <v>812</v>
      </c>
      <c r="I23" s="626" t="s">
        <v>806</v>
      </c>
      <c r="J23" s="627"/>
      <c r="L23" s="628" t="s">
        <v>1113</v>
      </c>
    </row>
    <row r="24" spans="3:14" ht="66" x14ac:dyDescent="0.25">
      <c r="C24" s="629" t="s">
        <v>805</v>
      </c>
      <c r="D24" s="622" t="s">
        <v>805</v>
      </c>
      <c r="E24" s="623" t="s">
        <v>805</v>
      </c>
      <c r="F24" s="624" t="s">
        <v>805</v>
      </c>
      <c r="G24" s="625" t="s">
        <v>805</v>
      </c>
      <c r="H24" s="626" t="s">
        <v>805</v>
      </c>
      <c r="I24" s="626" t="s">
        <v>805</v>
      </c>
      <c r="J24" s="627"/>
      <c r="L24" s="628" t="s">
        <v>1114</v>
      </c>
    </row>
    <row r="25" spans="3:14" ht="66" x14ac:dyDescent="0.35">
      <c r="C25" s="73"/>
      <c r="D25" s="622" t="s">
        <v>807</v>
      </c>
      <c r="E25" s="623" t="s">
        <v>807</v>
      </c>
      <c r="F25" s="624" t="s">
        <v>807</v>
      </c>
      <c r="G25" s="625" t="s">
        <v>1111</v>
      </c>
      <c r="H25" s="626" t="s">
        <v>1111</v>
      </c>
      <c r="I25" s="626" t="s">
        <v>807</v>
      </c>
      <c r="J25" s="627"/>
      <c r="L25" s="630"/>
    </row>
    <row r="26" spans="3:14" ht="21" x14ac:dyDescent="0.35">
      <c r="C26" s="73"/>
      <c r="D26" s="622"/>
      <c r="E26" s="623"/>
      <c r="F26" s="624"/>
      <c r="G26" s="625" t="s">
        <v>30</v>
      </c>
      <c r="H26" s="626" t="s">
        <v>30</v>
      </c>
      <c r="I26" s="626"/>
      <c r="J26" s="627"/>
      <c r="L26" s="630"/>
    </row>
    <row r="27" spans="3:14" ht="21" x14ac:dyDescent="0.35">
      <c r="C27" s="6"/>
      <c r="D27" s="6"/>
      <c r="E27" s="6"/>
      <c r="F27" s="6"/>
      <c r="G27" s="480" t="s">
        <v>808</v>
      </c>
      <c r="H27" s="480" t="s">
        <v>808</v>
      </c>
      <c r="I27" s="481"/>
      <c r="J27" s="481"/>
      <c r="L27" s="486" t="s">
        <v>1329</v>
      </c>
      <c r="M27" s="3"/>
    </row>
    <row r="28" spans="3:14" ht="34.5" customHeight="1" thickBot="1" x14ac:dyDescent="0.4">
      <c r="C28" s="6"/>
      <c r="D28" s="6"/>
      <c r="E28" s="6"/>
      <c r="F28" s="6"/>
      <c r="G28" s="478" t="s">
        <v>809</v>
      </c>
      <c r="H28" s="479" t="s">
        <v>809</v>
      </c>
      <c r="L28" s="487" t="s">
        <v>809</v>
      </c>
      <c r="M28" s="3"/>
    </row>
    <row r="29" spans="3:14" ht="34.5" customHeight="1" thickTop="1" thickBot="1" x14ac:dyDescent="0.4">
      <c r="C29" s="6"/>
      <c r="D29" s="6"/>
      <c r="E29" s="6"/>
      <c r="F29" s="6"/>
      <c r="G29" s="301" t="s">
        <v>1349</v>
      </c>
      <c r="H29" s="303" t="s">
        <v>1349</v>
      </c>
      <c r="L29" s="487" t="s">
        <v>810</v>
      </c>
      <c r="M29" s="3"/>
    </row>
    <row r="30" spans="3:14" ht="34.5" customHeight="1" thickTop="1" thickBot="1" x14ac:dyDescent="0.4">
      <c r="C30" s="6"/>
      <c r="D30" s="6"/>
      <c r="G30" s="631" t="s">
        <v>806</v>
      </c>
      <c r="H30" s="632" t="s">
        <v>806</v>
      </c>
      <c r="I30" s="633"/>
      <c r="J30" s="633"/>
      <c r="L30" s="634" t="s">
        <v>806</v>
      </c>
      <c r="M30" s="3"/>
    </row>
    <row r="31" spans="3:14" ht="34.5" customHeight="1" thickTop="1" thickBot="1" x14ac:dyDescent="0.4">
      <c r="C31" s="6"/>
      <c r="D31" s="6"/>
      <c r="G31" s="631" t="s">
        <v>807</v>
      </c>
      <c r="H31" s="632" t="s">
        <v>807</v>
      </c>
      <c r="I31" s="633"/>
      <c r="J31" s="633"/>
      <c r="L31" s="635" t="s">
        <v>807</v>
      </c>
      <c r="M31" s="3"/>
      <c r="N31" s="3"/>
    </row>
    <row r="32" spans="3:14" ht="21.75" thickTop="1" x14ac:dyDescent="0.35">
      <c r="C32" s="6"/>
      <c r="D32" s="6"/>
      <c r="E32" s="6"/>
      <c r="F32" s="6"/>
      <c r="G32" s="480" t="s">
        <v>110</v>
      </c>
      <c r="H32" s="480" t="s">
        <v>110</v>
      </c>
      <c r="I32" s="636"/>
      <c r="J32" s="636"/>
      <c r="L32" s="3"/>
      <c r="M32" s="3"/>
    </row>
    <row r="33" spans="1:13" ht="21" x14ac:dyDescent="0.35">
      <c r="C33" s="73"/>
      <c r="D33" s="73"/>
      <c r="E33" s="73"/>
      <c r="F33" s="73"/>
      <c r="G33" s="637" t="s">
        <v>1110</v>
      </c>
      <c r="H33" s="626" t="s">
        <v>1110</v>
      </c>
      <c r="I33" s="638"/>
      <c r="J33" s="638"/>
      <c r="L33" s="3"/>
      <c r="M33" s="3"/>
    </row>
    <row r="34" spans="1:13" x14ac:dyDescent="0.25">
      <c r="C34" s="6"/>
      <c r="D34" s="6"/>
      <c r="E34" s="6"/>
      <c r="F34" s="6"/>
      <c r="G34" s="6"/>
      <c r="H34" s="6"/>
    </row>
    <row r="35" spans="1:13" s="3" customFormat="1" ht="48" customHeight="1" x14ac:dyDescent="0.35">
      <c r="A35" s="184"/>
      <c r="B35" s="74"/>
      <c r="C35" s="685" t="s">
        <v>826</v>
      </c>
      <c r="D35" s="685"/>
      <c r="E35" s="191"/>
      <c r="F35" s="191"/>
      <c r="G35" s="191"/>
      <c r="H35" s="191"/>
      <c r="I35" s="191"/>
      <c r="J35" s="191"/>
      <c r="K35" s="191"/>
      <c r="L35" s="347"/>
      <c r="M35"/>
    </row>
    <row r="36" spans="1:13" ht="15.75" thickBot="1" x14ac:dyDescent="0.3">
      <c r="C36" s="42" t="s">
        <v>1190</v>
      </c>
      <c r="D36" s="6"/>
      <c r="E36" s="6"/>
      <c r="F36" s="6"/>
      <c r="G36" s="6"/>
      <c r="H36" s="6"/>
      <c r="K36"/>
      <c r="L36" s="54"/>
    </row>
    <row r="37" spans="1:13" ht="30" customHeight="1" thickTop="1" thickBot="1" x14ac:dyDescent="0.3">
      <c r="B37"/>
      <c r="C37" s="323"/>
      <c r="D37" s="686"/>
      <c r="E37" s="687"/>
      <c r="F37" s="688"/>
      <c r="G37" s="324"/>
      <c r="H37" s="325"/>
      <c r="I37" s="325"/>
      <c r="J37" s="675"/>
      <c r="K37" s="676"/>
      <c r="L37" s="677"/>
      <c r="M37" s="655">
        <v>1</v>
      </c>
    </row>
    <row r="38" spans="1:13" ht="59.25" customHeight="1" thickTop="1" thickBot="1" x14ac:dyDescent="0.3">
      <c r="C38" s="489" t="str">
        <f>'BAZA PODATKOV'!A3</f>
        <v>DPP (projektna dokumentacija za pridobitev projektnih in drugih pogojev)</v>
      </c>
      <c r="D38" s="689" t="str">
        <f>'BAZA PODATKOV'!A4</f>
        <v>DGD (projektna dokumentacija za pridobivanje mnenj in gradbenega dovoljenja)</v>
      </c>
      <c r="E38" s="690"/>
      <c r="F38" s="691"/>
      <c r="G38" s="490" t="str">
        <f>'BAZA PODATKOV'!A5</f>
        <v>PZI v delu, ki se nanaša na pripravljalna dela</v>
      </c>
      <c r="H38" s="488" t="str">
        <f>'BAZA PODATKOV'!A6</f>
        <v>PZI (projektna dokumentacija za izvedbo gradnje)</v>
      </c>
      <c r="I38" s="488" t="str">
        <f>'BAZA PODATKOV'!A7</f>
        <v>PZO (projektna dokumentacija za odstranitev)</v>
      </c>
      <c r="J38" s="678" t="str">
        <f>'BAZA PODATKOV'!A8</f>
        <v>PID (projektna dokumentacija izvedenih del)</v>
      </c>
      <c r="K38" s="679"/>
      <c r="L38" s="680"/>
    </row>
    <row r="39" spans="1:13" ht="15.75" thickTop="1" x14ac:dyDescent="0.25">
      <c r="C39" s="6"/>
      <c r="D39" s="6"/>
      <c r="E39" s="6"/>
      <c r="F39" s="6"/>
      <c r="G39" s="6"/>
      <c r="H39" s="6"/>
    </row>
    <row r="40" spans="1:13" s="3" customFormat="1" ht="48" customHeight="1" x14ac:dyDescent="0.35">
      <c r="A40" s="184" t="s">
        <v>1116</v>
      </c>
      <c r="B40" s="74"/>
      <c r="C40" s="685" t="s">
        <v>39</v>
      </c>
      <c r="D40" s="685"/>
      <c r="E40"/>
      <c r="F40"/>
      <c r="G40"/>
      <c r="H40"/>
      <c r="I40"/>
      <c r="J40"/>
      <c r="K40"/>
      <c r="L40"/>
      <c r="M40"/>
    </row>
    <row r="41" spans="1:13" x14ac:dyDescent="0.25">
      <c r="C41" s="6"/>
      <c r="D41" s="6"/>
      <c r="E41" s="6"/>
      <c r="F41" s="6"/>
      <c r="G41" s="6"/>
      <c r="H41" s="6"/>
      <c r="I41" s="6"/>
      <c r="J41" s="6"/>
      <c r="K41" s="254"/>
      <c r="L41" s="6"/>
    </row>
    <row r="42" spans="1:13" s="3" customFormat="1" ht="21.75" thickBot="1" x14ac:dyDescent="0.4">
      <c r="A42" s="330"/>
      <c r="B42" s="327" t="s">
        <v>40</v>
      </c>
      <c r="C42" s="328" t="s">
        <v>0</v>
      </c>
      <c r="D42" s="328"/>
      <c r="K42" s="350"/>
    </row>
    <row r="43" spans="1:13" s="3" customFormat="1" ht="22.5" thickTop="1" thickBot="1" x14ac:dyDescent="0.4">
      <c r="A43" s="331"/>
      <c r="B43" s="329" t="s">
        <v>53</v>
      </c>
      <c r="C43" s="329" t="s">
        <v>1</v>
      </c>
      <c r="D43" s="332"/>
      <c r="K43" s="350"/>
    </row>
    <row r="44" spans="1:13" ht="16.5" thickTop="1" thickBot="1" x14ac:dyDescent="0.3">
      <c r="A44" s="181"/>
      <c r="B44" s="2" t="s">
        <v>1127</v>
      </c>
      <c r="C44" s="2" t="s">
        <v>1</v>
      </c>
      <c r="D44" s="2"/>
    </row>
    <row r="45" spans="1:13" ht="18" thickTop="1" thickBot="1" x14ac:dyDescent="0.3">
      <c r="C45" s="369" t="s">
        <v>689</v>
      </c>
      <c r="D45" s="369"/>
    </row>
    <row r="46" spans="1:13" ht="18" thickTop="1" thickBot="1" x14ac:dyDescent="0.3">
      <c r="C46" s="194" t="s">
        <v>469</v>
      </c>
      <c r="D46" s="18"/>
    </row>
    <row r="47" spans="1:13" ht="18" thickTop="1" thickBot="1" x14ac:dyDescent="0.3">
      <c r="C47" s="194" t="s">
        <v>1206</v>
      </c>
      <c r="D47" s="18"/>
    </row>
    <row r="48" spans="1:13" ht="18" thickTop="1" thickBot="1" x14ac:dyDescent="0.3">
      <c r="C48" s="194" t="s">
        <v>127</v>
      </c>
      <c r="D48" s="18"/>
    </row>
    <row r="49" spans="1:4" ht="18" thickTop="1" thickBot="1" x14ac:dyDescent="0.3">
      <c r="C49" s="369" t="s">
        <v>690</v>
      </c>
      <c r="D49" s="369"/>
    </row>
    <row r="50" spans="1:4" ht="18" thickTop="1" thickBot="1" x14ac:dyDescent="0.3">
      <c r="C50" s="194" t="s">
        <v>469</v>
      </c>
      <c r="D50" s="18"/>
    </row>
    <row r="51" spans="1:4" ht="18" thickTop="1" thickBot="1" x14ac:dyDescent="0.3">
      <c r="C51" s="194" t="s">
        <v>1206</v>
      </c>
      <c r="D51" s="18"/>
    </row>
    <row r="52" spans="1:4" ht="18" thickTop="1" thickBot="1" x14ac:dyDescent="0.3">
      <c r="C52" s="194" t="s">
        <v>127</v>
      </c>
      <c r="D52" s="18"/>
    </row>
    <row r="53" spans="1:4" ht="18" thickTop="1" thickBot="1" x14ac:dyDescent="0.3">
      <c r="C53" s="369" t="s">
        <v>957</v>
      </c>
      <c r="D53" s="369"/>
    </row>
    <row r="54" spans="1:4" ht="18" thickTop="1" thickBot="1" x14ac:dyDescent="0.3">
      <c r="C54" s="194" t="s">
        <v>469</v>
      </c>
      <c r="D54" s="18"/>
    </row>
    <row r="55" spans="1:4" ht="18" thickTop="1" thickBot="1" x14ac:dyDescent="0.3">
      <c r="C55" s="194" t="s">
        <v>1206</v>
      </c>
      <c r="D55" s="18"/>
    </row>
    <row r="56" spans="1:4" ht="18" thickTop="1" thickBot="1" x14ac:dyDescent="0.3">
      <c r="C56" s="194" t="s">
        <v>127</v>
      </c>
      <c r="D56" s="18"/>
    </row>
    <row r="57" spans="1:4" ht="16.5" thickTop="1" thickBot="1" x14ac:dyDescent="0.3">
      <c r="A57" s="181"/>
      <c r="B57" s="2" t="s">
        <v>1128</v>
      </c>
      <c r="C57" s="2" t="s">
        <v>761</v>
      </c>
      <c r="D57" s="2"/>
    </row>
    <row r="58" spans="1:4" ht="18" thickTop="1" thickBot="1" x14ac:dyDescent="0.3">
      <c r="C58" s="194" t="s">
        <v>481</v>
      </c>
      <c r="D58" s="18"/>
    </row>
    <row r="59" spans="1:4" ht="18" thickTop="1" thickBot="1" x14ac:dyDescent="0.3">
      <c r="C59" s="194" t="s">
        <v>4</v>
      </c>
      <c r="D59" s="18"/>
    </row>
    <row r="60" spans="1:4" ht="18" thickTop="1" thickBot="1" x14ac:dyDescent="0.3">
      <c r="C60" s="194" t="s">
        <v>3</v>
      </c>
      <c r="D60" s="18"/>
    </row>
    <row r="61" spans="1:4" ht="16.5" thickTop="1" thickBot="1" x14ac:dyDescent="0.3">
      <c r="A61" s="181"/>
      <c r="B61" s="2" t="s">
        <v>1129</v>
      </c>
      <c r="C61" s="2" t="s">
        <v>6</v>
      </c>
      <c r="D61" s="2"/>
    </row>
    <row r="62" spans="1:4" ht="30" customHeight="1" thickTop="1" x14ac:dyDescent="0.25">
      <c r="B62"/>
      <c r="C62" s="115" t="s">
        <v>1043</v>
      </c>
      <c r="D62"/>
    </row>
    <row r="63" spans="1:4" ht="30" customHeight="1" thickBot="1" x14ac:dyDescent="0.35">
      <c r="B63"/>
      <c r="C63" s="194" t="s">
        <v>745</v>
      </c>
      <c r="D63" s="135" t="b">
        <v>0</v>
      </c>
    </row>
    <row r="64" spans="1:4" ht="34.5" customHeight="1" thickTop="1" thickBot="1" x14ac:dyDescent="0.3">
      <c r="C64" s="194" t="s">
        <v>469</v>
      </c>
      <c r="D64" s="18"/>
    </row>
    <row r="65" spans="1:4" ht="34.5" customHeight="1" thickTop="1" thickBot="1" x14ac:dyDescent="0.3">
      <c r="C65" s="194" t="s">
        <v>1206</v>
      </c>
      <c r="D65" s="18"/>
    </row>
    <row r="66" spans="1:4" ht="18" thickTop="1" thickBot="1" x14ac:dyDescent="0.3">
      <c r="C66" s="194" t="s">
        <v>122</v>
      </c>
      <c r="D66" s="18"/>
    </row>
    <row r="67" spans="1:4" ht="18" thickTop="1" thickBot="1" x14ac:dyDescent="0.3">
      <c r="C67" s="194" t="s">
        <v>4</v>
      </c>
      <c r="D67" s="18"/>
    </row>
    <row r="68" spans="1:4" ht="18" thickTop="1" thickBot="1" x14ac:dyDescent="0.3">
      <c r="C68" s="194" t="s">
        <v>3</v>
      </c>
      <c r="D68" s="555"/>
    </row>
    <row r="69" spans="1:4" ht="16.5" thickTop="1" thickBot="1" x14ac:dyDescent="0.3">
      <c r="A69" s="354"/>
      <c r="B69" s="372" t="s">
        <v>1130</v>
      </c>
      <c r="C69" s="372" t="s">
        <v>932</v>
      </c>
      <c r="D69" s="372"/>
    </row>
    <row r="70" spans="1:4" ht="18" thickTop="1" thickBot="1" x14ac:dyDescent="0.3">
      <c r="C70" s="194" t="s">
        <v>469</v>
      </c>
      <c r="D70" s="18"/>
    </row>
    <row r="71" spans="1:4" ht="18" thickTop="1" thickBot="1" x14ac:dyDescent="0.3">
      <c r="C71" s="194" t="s">
        <v>1206</v>
      </c>
      <c r="D71" s="18"/>
    </row>
    <row r="72" spans="1:4" ht="18" thickTop="1" thickBot="1" x14ac:dyDescent="0.3">
      <c r="C72" s="194" t="s">
        <v>127</v>
      </c>
      <c r="D72" s="18"/>
    </row>
    <row r="73" spans="1:4" ht="16.5" thickTop="1" thickBot="1" x14ac:dyDescent="0.3">
      <c r="A73" s="333"/>
      <c r="B73" s="370" t="s">
        <v>1131</v>
      </c>
      <c r="C73" s="370" t="s">
        <v>760</v>
      </c>
      <c r="D73" s="370"/>
    </row>
    <row r="74" spans="1:4" ht="18" thickTop="1" thickBot="1" x14ac:dyDescent="0.3">
      <c r="C74" s="371" t="s">
        <v>759</v>
      </c>
      <c r="D74" s="371"/>
    </row>
    <row r="75" spans="1:4" ht="16.5" thickTop="1" thickBot="1" x14ac:dyDescent="0.3">
      <c r="B75"/>
      <c r="C75" s="115" t="s">
        <v>762</v>
      </c>
      <c r="D75"/>
    </row>
    <row r="76" spans="1:4" ht="18" thickTop="1" thickBot="1" x14ac:dyDescent="0.3">
      <c r="C76" s="194" t="s">
        <v>469</v>
      </c>
      <c r="D76" s="18"/>
    </row>
    <row r="77" spans="1:4" ht="18" thickTop="1" thickBot="1" x14ac:dyDescent="0.3">
      <c r="C77" s="194" t="s">
        <v>1206</v>
      </c>
      <c r="D77" s="18"/>
    </row>
    <row r="78" spans="1:4" ht="18" thickTop="1" thickBot="1" x14ac:dyDescent="0.3">
      <c r="C78" s="371" t="s">
        <v>1236</v>
      </c>
      <c r="D78" s="371"/>
    </row>
    <row r="79" spans="1:4" ht="18" thickTop="1" thickBot="1" x14ac:dyDescent="0.3">
      <c r="C79" s="194" t="s">
        <v>469</v>
      </c>
      <c r="D79" s="18"/>
    </row>
    <row r="80" spans="1:4" ht="18" thickTop="1" thickBot="1" x14ac:dyDescent="0.3">
      <c r="C80" s="194" t="s">
        <v>1206</v>
      </c>
      <c r="D80" s="18"/>
    </row>
    <row r="81" spans="1:11" ht="18" thickTop="1" thickBot="1" x14ac:dyDescent="0.3">
      <c r="C81" s="371" t="s">
        <v>1237</v>
      </c>
      <c r="D81" s="371"/>
    </row>
    <row r="82" spans="1:11" ht="18" thickTop="1" thickBot="1" x14ac:dyDescent="0.3">
      <c r="C82" s="194" t="s">
        <v>469</v>
      </c>
      <c r="D82" s="18"/>
    </row>
    <row r="83" spans="1:11" ht="18" thickTop="1" thickBot="1" x14ac:dyDescent="0.3">
      <c r="C83" s="194" t="s">
        <v>1206</v>
      </c>
      <c r="D83" s="18"/>
    </row>
    <row r="84" spans="1:11" s="3" customFormat="1" ht="22.5" thickTop="1" thickBot="1" x14ac:dyDescent="0.4">
      <c r="A84" s="331"/>
      <c r="B84" s="329" t="s">
        <v>54</v>
      </c>
      <c r="C84" s="329" t="s">
        <v>284</v>
      </c>
      <c r="D84" s="332"/>
      <c r="K84" s="350"/>
    </row>
    <row r="85" spans="1:11" ht="16.5" thickTop="1" thickBot="1" x14ac:dyDescent="0.3">
      <c r="A85" s="334"/>
      <c r="B85" s="2" t="s">
        <v>1132</v>
      </c>
      <c r="C85" s="2" t="s">
        <v>7</v>
      </c>
      <c r="D85" s="2"/>
    </row>
    <row r="86" spans="1:11" ht="18" thickTop="1" thickBot="1" x14ac:dyDescent="0.3">
      <c r="C86" s="369" t="s">
        <v>958</v>
      </c>
      <c r="D86" s="369"/>
    </row>
    <row r="87" spans="1:11" ht="18" thickTop="1" thickBot="1" x14ac:dyDescent="0.3">
      <c r="C87" s="194" t="s">
        <v>575</v>
      </c>
      <c r="D87" s="18"/>
    </row>
    <row r="88" spans="1:11" ht="18" thickTop="1" thickBot="1" x14ac:dyDescent="0.3">
      <c r="C88" s="194" t="s">
        <v>2</v>
      </c>
      <c r="D88" s="18"/>
    </row>
    <row r="89" spans="1:11" ht="18" thickTop="1" thickBot="1" x14ac:dyDescent="0.3">
      <c r="C89" s="194" t="s">
        <v>8</v>
      </c>
      <c r="D89" s="18"/>
    </row>
    <row r="90" spans="1:11" ht="18" thickTop="1" thickBot="1" x14ac:dyDescent="0.3">
      <c r="C90" s="369" t="s">
        <v>693</v>
      </c>
      <c r="D90" s="369"/>
    </row>
    <row r="91" spans="1:11" ht="34.5" thickTop="1" thickBot="1" x14ac:dyDescent="0.3">
      <c r="C91" s="194" t="s">
        <v>696</v>
      </c>
      <c r="D91" s="18"/>
    </row>
    <row r="92" spans="1:11" ht="18" thickTop="1" thickBot="1" x14ac:dyDescent="0.3">
      <c r="C92" s="194" t="s">
        <v>9</v>
      </c>
      <c r="D92" s="18"/>
    </row>
    <row r="93" spans="1:11" ht="18" thickTop="1" thickBot="1" x14ac:dyDescent="0.3">
      <c r="C93" s="194" t="s">
        <v>470</v>
      </c>
      <c r="D93" s="18"/>
    </row>
    <row r="94" spans="1:11" ht="16.5" thickTop="1" thickBot="1" x14ac:dyDescent="0.3">
      <c r="A94" s="334"/>
      <c r="B94" s="2" t="s">
        <v>1133</v>
      </c>
      <c r="C94" s="2" t="s">
        <v>692</v>
      </c>
      <c r="D94" s="2"/>
    </row>
    <row r="95" spans="1:11" ht="18" thickTop="1" thickBot="1" x14ac:dyDescent="0.3">
      <c r="C95" s="369" t="s">
        <v>958</v>
      </c>
      <c r="D95" s="369"/>
    </row>
    <row r="96" spans="1:11" ht="34.5" thickTop="1" thickBot="1" x14ac:dyDescent="0.3">
      <c r="C96" s="194" t="s">
        <v>959</v>
      </c>
      <c r="D96" s="18"/>
    </row>
    <row r="97" spans="1:4" ht="18" thickTop="1" thickBot="1" x14ac:dyDescent="0.3">
      <c r="C97" s="194" t="s">
        <v>2</v>
      </c>
      <c r="D97" s="18"/>
    </row>
    <row r="98" spans="1:4" ht="18" thickTop="1" thickBot="1" x14ac:dyDescent="0.3">
      <c r="C98" s="369" t="s">
        <v>1117</v>
      </c>
      <c r="D98" s="369"/>
    </row>
    <row r="99" spans="1:4" ht="34.5" thickTop="1" thickBot="1" x14ac:dyDescent="0.3">
      <c r="C99" s="194" t="s">
        <v>696</v>
      </c>
      <c r="D99" s="18"/>
    </row>
    <row r="100" spans="1:4" ht="18" thickTop="1" thickBot="1" x14ac:dyDescent="0.3">
      <c r="C100" s="194" t="s">
        <v>9</v>
      </c>
      <c r="D100" s="18"/>
    </row>
    <row r="101" spans="1:4" ht="18" thickTop="1" thickBot="1" x14ac:dyDescent="0.3">
      <c r="C101" s="194" t="s">
        <v>470</v>
      </c>
      <c r="D101" s="18"/>
    </row>
    <row r="102" spans="1:4" ht="16.5" thickTop="1" thickBot="1" x14ac:dyDescent="0.3">
      <c r="A102" s="180"/>
      <c r="B102" s="373" t="s">
        <v>1134</v>
      </c>
      <c r="C102" s="373" t="s">
        <v>714</v>
      </c>
      <c r="D102" s="373"/>
    </row>
    <row r="103" spans="1:4" ht="18" thickTop="1" thickBot="1" x14ac:dyDescent="0.3">
      <c r="C103" s="374" t="s">
        <v>958</v>
      </c>
      <c r="D103" s="374"/>
    </row>
    <row r="104" spans="1:4" ht="18" thickTop="1" thickBot="1" x14ac:dyDescent="0.3">
      <c r="C104" s="194" t="s">
        <v>960</v>
      </c>
      <c r="D104" s="18"/>
    </row>
    <row r="105" spans="1:4" ht="18" thickTop="1" thickBot="1" x14ac:dyDescent="0.3">
      <c r="C105" s="194" t="s">
        <v>2</v>
      </c>
      <c r="D105" s="18"/>
    </row>
    <row r="106" spans="1:4" ht="18" thickTop="1" thickBot="1" x14ac:dyDescent="0.3">
      <c r="C106" s="194" t="s">
        <v>699</v>
      </c>
      <c r="D106" s="18"/>
    </row>
    <row r="107" spans="1:4" ht="18" thickTop="1" thickBot="1" x14ac:dyDescent="0.3">
      <c r="C107" s="374" t="s">
        <v>961</v>
      </c>
      <c r="D107" s="374"/>
    </row>
    <row r="108" spans="1:4" ht="34.5" thickTop="1" thickBot="1" x14ac:dyDescent="0.3">
      <c r="C108" s="194" t="s">
        <v>696</v>
      </c>
      <c r="D108" s="18"/>
    </row>
    <row r="109" spans="1:4" ht="18" thickTop="1" thickBot="1" x14ac:dyDescent="0.3">
      <c r="C109" s="194" t="s">
        <v>9</v>
      </c>
      <c r="D109" s="18"/>
    </row>
    <row r="110" spans="1:4" ht="18" thickTop="1" thickBot="1" x14ac:dyDescent="0.3">
      <c r="C110" s="194" t="s">
        <v>470</v>
      </c>
      <c r="D110" s="18"/>
    </row>
    <row r="111" spans="1:4" ht="16.5" thickTop="1" thickBot="1" x14ac:dyDescent="0.3">
      <c r="A111" s="180"/>
      <c r="B111" s="373" t="s">
        <v>1135</v>
      </c>
      <c r="C111" s="373" t="s">
        <v>715</v>
      </c>
      <c r="D111" s="373"/>
    </row>
    <row r="112" spans="1:4" ht="18" thickTop="1" thickBot="1" x14ac:dyDescent="0.3">
      <c r="C112" s="374" t="s">
        <v>958</v>
      </c>
      <c r="D112" s="374"/>
    </row>
    <row r="113" spans="1:4" ht="18" thickTop="1" thickBot="1" x14ac:dyDescent="0.3">
      <c r="C113" s="194" t="s">
        <v>843</v>
      </c>
      <c r="D113" s="18"/>
    </row>
    <row r="114" spans="1:4" ht="18" thickTop="1" thickBot="1" x14ac:dyDescent="0.3">
      <c r="C114" s="194" t="s">
        <v>2</v>
      </c>
      <c r="D114" s="18"/>
    </row>
    <row r="115" spans="1:4" ht="18" thickTop="1" thickBot="1" x14ac:dyDescent="0.3">
      <c r="C115" s="194" t="s">
        <v>849</v>
      </c>
      <c r="D115" s="18"/>
    </row>
    <row r="116" spans="1:4" ht="18" thickTop="1" thickBot="1" x14ac:dyDescent="0.3">
      <c r="C116" s="374" t="s">
        <v>708</v>
      </c>
      <c r="D116" s="374"/>
    </row>
    <row r="117" spans="1:4" ht="34.5" thickTop="1" thickBot="1" x14ac:dyDescent="0.35">
      <c r="C117" s="194" t="s">
        <v>848</v>
      </c>
      <c r="D117" s="135" t="b">
        <v>0</v>
      </c>
    </row>
    <row r="118" spans="1:4" ht="34.5" thickTop="1" thickBot="1" x14ac:dyDescent="0.3">
      <c r="C118" s="194" t="s">
        <v>696</v>
      </c>
      <c r="D118" s="18"/>
    </row>
    <row r="119" spans="1:4" ht="18" thickTop="1" thickBot="1" x14ac:dyDescent="0.3">
      <c r="C119" s="194" t="s">
        <v>9</v>
      </c>
      <c r="D119" s="18"/>
    </row>
    <row r="120" spans="1:4" ht="18" thickTop="1" thickBot="1" x14ac:dyDescent="0.3">
      <c r="C120" s="194" t="s">
        <v>470</v>
      </c>
      <c r="D120" s="18"/>
    </row>
    <row r="121" spans="1:4" ht="34.5" thickTop="1" thickBot="1" x14ac:dyDescent="0.3">
      <c r="C121" s="194" t="s">
        <v>711</v>
      </c>
      <c r="D121" s="18"/>
    </row>
    <row r="122" spans="1:4" ht="18" thickTop="1" thickBot="1" x14ac:dyDescent="0.3">
      <c r="C122" s="194" t="s">
        <v>712</v>
      </c>
      <c r="D122" s="18"/>
    </row>
    <row r="123" spans="1:4" ht="16.5" thickTop="1" thickBot="1" x14ac:dyDescent="0.3">
      <c r="A123" s="180"/>
      <c r="B123" s="373" t="s">
        <v>1136</v>
      </c>
      <c r="C123" s="373" t="s">
        <v>728</v>
      </c>
      <c r="D123" s="373"/>
    </row>
    <row r="124" spans="1:4" ht="18" thickTop="1" thickBot="1" x14ac:dyDescent="0.3">
      <c r="C124" s="374" t="s">
        <v>958</v>
      </c>
      <c r="D124" s="374"/>
    </row>
    <row r="125" spans="1:4" ht="18" thickTop="1" thickBot="1" x14ac:dyDescent="0.3">
      <c r="C125" s="194" t="s">
        <v>579</v>
      </c>
      <c r="D125" s="18"/>
    </row>
    <row r="126" spans="1:4" ht="18" thickTop="1" thickBot="1" x14ac:dyDescent="0.3">
      <c r="C126" s="194" t="s">
        <v>2</v>
      </c>
      <c r="D126" s="18"/>
    </row>
    <row r="127" spans="1:4" ht="18" thickTop="1" thickBot="1" x14ac:dyDescent="0.3">
      <c r="C127" s="374" t="s">
        <v>728</v>
      </c>
      <c r="D127" s="374"/>
    </row>
    <row r="128" spans="1:4" ht="18" thickTop="1" thickBot="1" x14ac:dyDescent="0.3">
      <c r="C128" s="194" t="s">
        <v>481</v>
      </c>
      <c r="D128" s="18"/>
    </row>
    <row r="129" spans="1:11" ht="18" thickTop="1" thickBot="1" x14ac:dyDescent="0.3">
      <c r="C129" s="194" t="s">
        <v>9</v>
      </c>
      <c r="D129" s="18"/>
    </row>
    <row r="130" spans="1:11" ht="18" thickTop="1" thickBot="1" x14ac:dyDescent="0.3">
      <c r="C130" s="194" t="s">
        <v>470</v>
      </c>
      <c r="D130" s="18"/>
    </row>
    <row r="131" spans="1:11" s="3" customFormat="1" ht="22.5" thickTop="1" thickBot="1" x14ac:dyDescent="0.4">
      <c r="A131" s="331"/>
      <c r="B131" s="329" t="s">
        <v>55</v>
      </c>
      <c r="C131" s="329" t="s">
        <v>10</v>
      </c>
      <c r="D131" s="329"/>
      <c r="E131"/>
      <c r="K131" s="350"/>
    </row>
    <row r="132" spans="1:11" ht="16.5" thickTop="1" thickBot="1" x14ac:dyDescent="0.3">
      <c r="A132" s="375"/>
      <c r="B132" s="373" t="s">
        <v>1137</v>
      </c>
      <c r="C132" s="373" t="s">
        <v>10</v>
      </c>
      <c r="D132" s="373"/>
    </row>
    <row r="133" spans="1:11" ht="32.25" customHeight="1" thickTop="1" x14ac:dyDescent="0.25">
      <c r="B133"/>
      <c r="C133" s="694" t="s">
        <v>1070</v>
      </c>
      <c r="D133" s="694"/>
    </row>
    <row r="134" spans="1:11" ht="30" customHeight="1" thickBot="1" x14ac:dyDescent="0.35">
      <c r="B134"/>
      <c r="C134" s="194" t="s">
        <v>751</v>
      </c>
      <c r="D134" s="135" t="b">
        <v>0</v>
      </c>
    </row>
    <row r="135" spans="1:11" ht="18" thickTop="1" thickBot="1" x14ac:dyDescent="0.3">
      <c r="B135"/>
      <c r="C135" s="374" t="s">
        <v>958</v>
      </c>
      <c r="D135" s="374"/>
    </row>
    <row r="136" spans="1:11" ht="18" thickTop="1" thickBot="1" x14ac:dyDescent="0.3">
      <c r="C136" s="194" t="s">
        <v>579</v>
      </c>
      <c r="D136" s="18"/>
    </row>
    <row r="137" spans="1:11" ht="18" thickTop="1" thickBot="1" x14ac:dyDescent="0.3">
      <c r="C137" s="194" t="s">
        <v>1207</v>
      </c>
      <c r="D137" s="18"/>
    </row>
    <row r="138" spans="1:11" ht="18" thickTop="1" thickBot="1" x14ac:dyDescent="0.3">
      <c r="C138" s="194" t="s">
        <v>5</v>
      </c>
      <c r="D138" s="18"/>
    </row>
    <row r="139" spans="1:11" ht="18" thickTop="1" thickBot="1" x14ac:dyDescent="0.3">
      <c r="C139" s="194" t="s">
        <v>11</v>
      </c>
      <c r="D139" s="18"/>
    </row>
    <row r="140" spans="1:11" ht="18" thickTop="1" thickBot="1" x14ac:dyDescent="0.3">
      <c r="B140"/>
      <c r="C140" s="374" t="s">
        <v>962</v>
      </c>
      <c r="D140" s="374"/>
    </row>
    <row r="141" spans="1:11" ht="18" thickTop="1" thickBot="1" x14ac:dyDescent="0.3">
      <c r="C141" s="194" t="s">
        <v>12</v>
      </c>
      <c r="D141" s="18"/>
    </row>
    <row r="142" spans="1:11" ht="18" thickTop="1" thickBot="1" x14ac:dyDescent="0.3">
      <c r="C142" s="194" t="s">
        <v>9</v>
      </c>
      <c r="D142" s="18"/>
    </row>
    <row r="143" spans="1:11" ht="18" thickTop="1" thickBot="1" x14ac:dyDescent="0.3">
      <c r="C143" s="194" t="s">
        <v>470</v>
      </c>
      <c r="D143" s="18"/>
    </row>
    <row r="144" spans="1:11" s="3" customFormat="1" ht="22.5" thickTop="1" thickBot="1" x14ac:dyDescent="0.4">
      <c r="A144" s="331"/>
      <c r="B144" s="329" t="s">
        <v>300</v>
      </c>
      <c r="C144" s="329" t="s">
        <v>492</v>
      </c>
      <c r="D144" s="329"/>
      <c r="E144"/>
      <c r="K144" s="350"/>
    </row>
    <row r="145" spans="1:11" ht="16.5" thickTop="1" thickBot="1" x14ac:dyDescent="0.3">
      <c r="A145" s="180"/>
      <c r="B145" s="373" t="s">
        <v>1138</v>
      </c>
      <c r="C145" s="373" t="s">
        <v>492</v>
      </c>
      <c r="D145" s="373"/>
    </row>
    <row r="146" spans="1:11" ht="16.5" customHeight="1" thickTop="1" thickBot="1" x14ac:dyDescent="0.3">
      <c r="B146"/>
      <c r="C146" s="148" t="s">
        <v>588</v>
      </c>
      <c r="D146" s="285"/>
    </row>
    <row r="147" spans="1:11" ht="18" thickTop="1" thickBot="1" x14ac:dyDescent="0.3">
      <c r="B147"/>
      <c r="C147" s="374" t="s">
        <v>958</v>
      </c>
      <c r="D147" s="374"/>
    </row>
    <row r="148" spans="1:11" ht="18" thickTop="1" thickBot="1" x14ac:dyDescent="0.3">
      <c r="C148" s="194" t="s">
        <v>579</v>
      </c>
      <c r="D148" s="18"/>
    </row>
    <row r="149" spans="1:11" ht="18" thickTop="1" thickBot="1" x14ac:dyDescent="0.3">
      <c r="C149" s="194" t="s">
        <v>1207</v>
      </c>
      <c r="D149" s="18"/>
    </row>
    <row r="150" spans="1:11" ht="18" thickTop="1" thickBot="1" x14ac:dyDescent="0.3">
      <c r="C150" s="194" t="s">
        <v>5</v>
      </c>
      <c r="D150" s="18"/>
    </row>
    <row r="151" spans="1:11" ht="18" thickTop="1" thickBot="1" x14ac:dyDescent="0.3">
      <c r="C151" s="194" t="s">
        <v>13</v>
      </c>
      <c r="D151" s="18"/>
    </row>
    <row r="152" spans="1:11" ht="18" thickTop="1" thickBot="1" x14ac:dyDescent="0.3">
      <c r="B152"/>
      <c r="C152" s="374" t="s">
        <v>1118</v>
      </c>
      <c r="D152" s="374"/>
    </row>
    <row r="153" spans="1:11" ht="18" thickTop="1" thickBot="1" x14ac:dyDescent="0.3">
      <c r="C153" s="194" t="s">
        <v>743</v>
      </c>
      <c r="D153" s="18"/>
    </row>
    <row r="154" spans="1:11" ht="18" thickTop="1" thickBot="1" x14ac:dyDescent="0.3">
      <c r="C154" s="194" t="s">
        <v>9</v>
      </c>
      <c r="D154" s="18"/>
    </row>
    <row r="155" spans="1:11" ht="18" thickTop="1" thickBot="1" x14ac:dyDescent="0.3">
      <c r="C155" s="194" t="s">
        <v>470</v>
      </c>
      <c r="D155" s="18"/>
    </row>
    <row r="156" spans="1:11" ht="22.5" thickTop="1" thickBot="1" x14ac:dyDescent="0.3">
      <c r="A156" s="336"/>
      <c r="B156" s="335" t="s">
        <v>42</v>
      </c>
      <c r="C156" s="335" t="s">
        <v>141</v>
      </c>
      <c r="D156" s="335"/>
      <c r="E156" s="335"/>
      <c r="F156" s="335"/>
      <c r="G156" s="335"/>
      <c r="H156" s="335"/>
      <c r="I156" s="335"/>
    </row>
    <row r="157" spans="1:11" ht="30" customHeight="1" thickTop="1" thickBot="1" x14ac:dyDescent="0.3">
      <c r="B157"/>
      <c r="C157" s="35" t="s">
        <v>1046</v>
      </c>
      <c r="D157" s="153"/>
      <c r="E157" s="62"/>
      <c r="F157" s="62"/>
      <c r="G157" s="62"/>
    </row>
    <row r="158" spans="1:11" s="3" customFormat="1" ht="22.5" thickTop="1" thickBot="1" x14ac:dyDescent="0.4">
      <c r="A158" s="331"/>
      <c r="B158" s="329" t="s">
        <v>1139</v>
      </c>
      <c r="C158" s="329" t="s">
        <v>644</v>
      </c>
      <c r="D158" s="329"/>
      <c r="E158" s="329"/>
      <c r="F158" s="329"/>
      <c r="G158" s="329"/>
      <c r="H158" s="329"/>
      <c r="I158" s="329"/>
      <c r="J158"/>
      <c r="K158" s="350"/>
    </row>
    <row r="159" spans="1:11" ht="59.25" customHeight="1" thickTop="1" thickBot="1" x14ac:dyDescent="0.3">
      <c r="C159" s="194" t="s">
        <v>123</v>
      </c>
      <c r="D159" s="192" t="str">
        <f>'BAZA PODATKOV'!A3</f>
        <v>DPP (projektna dokumentacija za pridobitev projektnih in drugih pogojev)</v>
      </c>
      <c r="E159" s="326" t="str">
        <f>'BAZA PODATKOV'!A4</f>
        <v>DGD (projektna dokumentacija za pridobivanje mnenj in gradbenega dovoljenja)</v>
      </c>
      <c r="F159" s="322" t="str">
        <f>'BAZA PODATKOV'!A5</f>
        <v>PZI v delu, ki se nanaša na pripravljalna dela</v>
      </c>
      <c r="G159" s="289" t="str">
        <f>'BAZA PODATKOV'!A6</f>
        <v>PZI (projektna dokumentacija za izvedbo gradnje)</v>
      </c>
      <c r="H159" s="289" t="str">
        <f>'BAZA PODATKOV'!A7</f>
        <v>PZO (projektna dokumentacija za odstranitev)</v>
      </c>
      <c r="I159" s="288" t="str">
        <f>'BAZA PODATKOV'!A8</f>
        <v>PID (projektna dokumentacija izvedenih del)</v>
      </c>
    </row>
    <row r="160" spans="1:11" ht="18" thickTop="1" thickBot="1" x14ac:dyDescent="0.3">
      <c r="C160" s="194" t="s">
        <v>28</v>
      </c>
      <c r="D160" s="18"/>
      <c r="E160" s="18"/>
      <c r="F160" s="18"/>
      <c r="G160" s="18"/>
      <c r="H160" s="18"/>
      <c r="I160" s="18"/>
    </row>
    <row r="161" spans="1:12" ht="18" thickTop="1" thickBot="1" x14ac:dyDescent="0.3">
      <c r="C161" s="194" t="s">
        <v>162</v>
      </c>
      <c r="D161" s="491"/>
      <c r="E161" s="491"/>
      <c r="F161" s="491"/>
      <c r="G161" s="491"/>
      <c r="H161" s="491"/>
      <c r="I161" s="491"/>
      <c r="L161" s="574"/>
    </row>
    <row r="162" spans="1:12" ht="18" thickTop="1" thickBot="1" x14ac:dyDescent="0.3">
      <c r="C162" s="194" t="s">
        <v>1249</v>
      </c>
      <c r="D162" s="491"/>
      <c r="E162" s="491"/>
      <c r="F162" s="491"/>
      <c r="G162" s="491"/>
      <c r="H162" s="491"/>
      <c r="I162" s="491"/>
      <c r="L162" s="574"/>
    </row>
    <row r="163" spans="1:12" s="3" customFormat="1" ht="22.5" thickTop="1" thickBot="1" x14ac:dyDescent="0.4">
      <c r="A163" s="331"/>
      <c r="B163" s="329" t="s">
        <v>1140</v>
      </c>
      <c r="C163" s="329" t="s">
        <v>1141</v>
      </c>
      <c r="D163" s="329"/>
      <c r="E163" s="329"/>
      <c r="F163" s="329"/>
      <c r="G163" s="329"/>
      <c r="H163" s="329"/>
      <c r="I163" s="329"/>
      <c r="J163"/>
      <c r="K163" s="350"/>
    </row>
    <row r="164" spans="1:12" ht="18" thickTop="1" thickBot="1" x14ac:dyDescent="0.3">
      <c r="C164" s="194" t="s">
        <v>531</v>
      </c>
      <c r="D164"/>
      <c r="F164" s="18"/>
      <c r="G164" s="18"/>
      <c r="H164" s="18"/>
      <c r="I164" s="18"/>
    </row>
    <row r="165" spans="1:12" ht="18" thickTop="1" thickBot="1" x14ac:dyDescent="0.3">
      <c r="C165" s="194" t="s">
        <v>553</v>
      </c>
      <c r="D165"/>
      <c r="F165" s="18"/>
      <c r="G165" s="18"/>
      <c r="H165" s="18"/>
      <c r="I165" s="18"/>
    </row>
    <row r="166" spans="1:12" ht="18" thickTop="1" thickBot="1" x14ac:dyDescent="0.3">
      <c r="C166" s="194" t="s">
        <v>532</v>
      </c>
      <c r="D166"/>
      <c r="F166" s="18"/>
      <c r="G166" s="18"/>
      <c r="H166" s="18"/>
      <c r="I166" s="18"/>
    </row>
    <row r="167" spans="1:12" ht="18" thickTop="1" thickBot="1" x14ac:dyDescent="0.3">
      <c r="C167" s="194" t="s">
        <v>162</v>
      </c>
      <c r="D167"/>
      <c r="F167" s="491"/>
      <c r="G167" s="18"/>
      <c r="H167" s="18"/>
      <c r="I167" s="491"/>
    </row>
    <row r="168" spans="1:12" ht="18" thickTop="1" thickBot="1" x14ac:dyDescent="0.3">
      <c r="C168" s="194" t="s">
        <v>1249</v>
      </c>
      <c r="D168"/>
      <c r="F168" s="491"/>
      <c r="G168" s="491"/>
      <c r="H168" s="491"/>
      <c r="I168" s="491"/>
    </row>
    <row r="169" spans="1:12" ht="51" thickTop="1" thickBot="1" x14ac:dyDescent="0.3">
      <c r="C169" s="194" t="s">
        <v>1238</v>
      </c>
      <c r="D169"/>
      <c r="F169" s="18"/>
      <c r="G169" s="18"/>
      <c r="H169" s="18"/>
      <c r="I169" s="18"/>
    </row>
    <row r="170" spans="1:12" ht="30" customHeight="1" thickTop="1" x14ac:dyDescent="0.3">
      <c r="B170"/>
      <c r="C170" s="194" t="s">
        <v>577</v>
      </c>
      <c r="D170" s="135" t="b">
        <v>0</v>
      </c>
    </row>
    <row r="171" spans="1:12" ht="30" customHeight="1" thickBot="1" x14ac:dyDescent="0.35">
      <c r="B171"/>
      <c r="C171" s="194" t="s">
        <v>1279</v>
      </c>
      <c r="D171" s="135" t="b">
        <v>0</v>
      </c>
    </row>
    <row r="172" spans="1:12" ht="22.5" thickTop="1" thickBot="1" x14ac:dyDescent="0.3">
      <c r="A172" s="336"/>
      <c r="B172" s="335" t="s">
        <v>93</v>
      </c>
      <c r="C172" s="338" t="s">
        <v>833</v>
      </c>
      <c r="D172" s="338"/>
    </row>
    <row r="173" spans="1:12" s="3" customFormat="1" ht="22.5" thickTop="1" thickBot="1" x14ac:dyDescent="0.4">
      <c r="A173" s="331"/>
      <c r="B173" s="329" t="s">
        <v>493</v>
      </c>
      <c r="C173" s="329" t="s">
        <v>641</v>
      </c>
      <c r="D173" s="329"/>
      <c r="K173" s="350"/>
    </row>
    <row r="174" spans="1:12" ht="16.5" thickTop="1" thickBot="1" x14ac:dyDescent="0.3">
      <c r="A174" s="1"/>
      <c r="B174" s="2" t="s">
        <v>1142</v>
      </c>
      <c r="C174" s="2" t="s">
        <v>827</v>
      </c>
      <c r="D174" s="2"/>
    </row>
    <row r="175" spans="1:12" ht="18" thickTop="1" thickBot="1" x14ac:dyDescent="0.3">
      <c r="B175" s="76"/>
      <c r="C175" s="194" t="s">
        <v>516</v>
      </c>
      <c r="D175" s="18"/>
    </row>
    <row r="176" spans="1:12" ht="30" customHeight="1" thickTop="1" thickBot="1" x14ac:dyDescent="0.3">
      <c r="B176" s="76"/>
      <c r="C176" s="115" t="s">
        <v>1011</v>
      </c>
      <c r="D176"/>
    </row>
    <row r="177" spans="1:9" ht="100.5" customHeight="1" thickTop="1" thickBot="1" x14ac:dyDescent="0.3">
      <c r="B177" s="76"/>
      <c r="C177" s="194" t="s">
        <v>571</v>
      </c>
      <c r="D177" s="18"/>
    </row>
    <row r="178" spans="1:9" ht="30" customHeight="1" thickTop="1" thickBot="1" x14ac:dyDescent="0.3">
      <c r="B178" s="76"/>
      <c r="C178" s="115" t="s">
        <v>1012</v>
      </c>
      <c r="D178"/>
    </row>
    <row r="179" spans="1:9" ht="16.5" thickTop="1" thickBot="1" x14ac:dyDescent="0.3">
      <c r="A179" s="180"/>
      <c r="B179" s="373" t="s">
        <v>1143</v>
      </c>
      <c r="C179" s="373" t="s">
        <v>1098</v>
      </c>
      <c r="D179" s="373"/>
    </row>
    <row r="180" spans="1:9" ht="30" customHeight="1" thickTop="1" thickBot="1" x14ac:dyDescent="0.3">
      <c r="B180" s="76"/>
      <c r="C180" s="115" t="s">
        <v>1100</v>
      </c>
      <c r="D180"/>
    </row>
    <row r="181" spans="1:9" ht="100.5" customHeight="1" thickTop="1" thickBot="1" x14ac:dyDescent="0.3">
      <c r="B181" s="76"/>
      <c r="C181" s="194" t="s">
        <v>1097</v>
      </c>
      <c r="D181" s="18"/>
    </row>
    <row r="182" spans="1:9" ht="16.5" thickTop="1" thickBot="1" x14ac:dyDescent="0.3">
      <c r="A182" s="339"/>
      <c r="B182" s="376" t="s">
        <v>1144</v>
      </c>
      <c r="C182" s="376" t="s">
        <v>1099</v>
      </c>
      <c r="D182" s="376"/>
    </row>
    <row r="183" spans="1:9" ht="30" customHeight="1" thickTop="1" thickBot="1" x14ac:dyDescent="0.3">
      <c r="B183" s="76"/>
      <c r="C183" s="65" t="s">
        <v>1013</v>
      </c>
      <c r="D183"/>
    </row>
    <row r="184" spans="1:9" ht="108.75" customHeight="1" thickTop="1" thickBot="1" x14ac:dyDescent="0.3">
      <c r="B184" s="76"/>
      <c r="C184" s="194" t="s">
        <v>517</v>
      </c>
      <c r="D184" s="18"/>
    </row>
    <row r="185" spans="1:9" ht="16.5" thickTop="1" thickBot="1" x14ac:dyDescent="0.3">
      <c r="A185" s="180"/>
      <c r="B185" s="373" t="s">
        <v>1145</v>
      </c>
      <c r="C185" s="693" t="s">
        <v>1119</v>
      </c>
      <c r="D185" s="693"/>
    </row>
    <row r="186" spans="1:9" ht="30" customHeight="1" thickTop="1" thickBot="1" x14ac:dyDescent="0.3">
      <c r="B186" s="76"/>
      <c r="C186" s="116" t="s">
        <v>1014</v>
      </c>
      <c r="D186" s="344"/>
      <c r="E186" s="377"/>
      <c r="F186" s="377"/>
      <c r="G186" s="377"/>
      <c r="H186" s="377"/>
      <c r="I186" s="377"/>
    </row>
    <row r="187" spans="1:9" ht="53.25" customHeight="1" thickTop="1" thickBot="1" x14ac:dyDescent="0.3">
      <c r="B187" s="76"/>
      <c r="C187" s="194" t="s">
        <v>285</v>
      </c>
      <c r="D187" s="18"/>
    </row>
    <row r="188" spans="1:9" ht="16.5" thickTop="1" thickBot="1" x14ac:dyDescent="0.3">
      <c r="A188" s="181"/>
      <c r="B188" s="2" t="s">
        <v>1146</v>
      </c>
      <c r="C188" s="2" t="s">
        <v>638</v>
      </c>
      <c r="D188" s="2"/>
    </row>
    <row r="189" spans="1:9" ht="18" thickTop="1" thickBot="1" x14ac:dyDescent="0.3">
      <c r="B189" s="76"/>
      <c r="C189" s="369" t="s">
        <v>741</v>
      </c>
      <c r="D189" s="369"/>
    </row>
    <row r="190" spans="1:9" ht="18" thickTop="1" thickBot="1" x14ac:dyDescent="0.3">
      <c r="B190" s="76"/>
      <c r="C190" s="194" t="s">
        <v>860</v>
      </c>
      <c r="D190" s="18"/>
    </row>
    <row r="191" spans="1:9" ht="18" thickTop="1" thickBot="1" x14ac:dyDescent="0.3">
      <c r="B191" s="76"/>
      <c r="C191" s="369" t="s">
        <v>643</v>
      </c>
      <c r="D191" s="369"/>
    </row>
    <row r="192" spans="1:9" ht="18" thickTop="1" thickBot="1" x14ac:dyDescent="0.3">
      <c r="B192" s="76"/>
      <c r="C192" s="195" t="s">
        <v>1120</v>
      </c>
      <c r="D192" s="18"/>
    </row>
    <row r="193" spans="1:11" ht="18" thickTop="1" thickBot="1" x14ac:dyDescent="0.3">
      <c r="B193" s="76"/>
      <c r="C193" s="194" t="s">
        <v>1121</v>
      </c>
      <c r="D193" s="368"/>
    </row>
    <row r="194" spans="1:11" ht="18" thickTop="1" thickBot="1" x14ac:dyDescent="0.3">
      <c r="B194" s="76"/>
      <c r="C194" s="194" t="s">
        <v>1122</v>
      </c>
      <c r="D194" s="367"/>
    </row>
    <row r="195" spans="1:11" ht="18" thickTop="1" thickBot="1" x14ac:dyDescent="0.3">
      <c r="B195" s="76"/>
      <c r="C195" s="369" t="s">
        <v>1147</v>
      </c>
      <c r="D195" s="369"/>
    </row>
    <row r="196" spans="1:11" ht="18" thickTop="1" thickBot="1" x14ac:dyDescent="0.3">
      <c r="B196" s="76"/>
      <c r="C196" s="194" t="s">
        <v>533</v>
      </c>
      <c r="D196" s="18"/>
    </row>
    <row r="197" spans="1:11" ht="30" customHeight="1" thickTop="1" thickBot="1" x14ac:dyDescent="0.3">
      <c r="B197" s="76"/>
      <c r="C197" s="115" t="s">
        <v>1015</v>
      </c>
      <c r="D197"/>
    </row>
    <row r="198" spans="1:11" s="3" customFormat="1" ht="22.5" thickTop="1" thickBot="1" x14ac:dyDescent="0.4">
      <c r="A198" s="331"/>
      <c r="B198" s="329" t="s">
        <v>494</v>
      </c>
      <c r="C198" s="329" t="s">
        <v>63</v>
      </c>
      <c r="D198" s="332"/>
      <c r="K198" s="350"/>
    </row>
    <row r="199" spans="1:11" ht="16.5" thickTop="1" thickBot="1" x14ac:dyDescent="0.3">
      <c r="A199" s="181"/>
      <c r="B199" s="2" t="s">
        <v>1148</v>
      </c>
      <c r="C199" s="2" t="s">
        <v>63</v>
      </c>
      <c r="D199" s="2"/>
    </row>
    <row r="200" spans="1:11" ht="16.5" thickTop="1" thickBot="1" x14ac:dyDescent="0.3">
      <c r="B200" s="76"/>
      <c r="C200" s="115" t="s">
        <v>1047</v>
      </c>
      <c r="D200"/>
    </row>
    <row r="201" spans="1:11" ht="30" customHeight="1" thickTop="1" thickBot="1" x14ac:dyDescent="0.35">
      <c r="B201" s="76"/>
      <c r="C201" s="194" t="s">
        <v>658</v>
      </c>
      <c r="D201" s="126" t="b">
        <v>0</v>
      </c>
      <c r="E201" s="337" t="str">
        <f>IF($D201=FALSE,"",MAX(E$200:E200)+1)</f>
        <v/>
      </c>
    </row>
    <row r="202" spans="1:11" ht="30" customHeight="1" thickTop="1" thickBot="1" x14ac:dyDescent="0.35">
      <c r="B202" s="76"/>
      <c r="C202" s="194" t="s">
        <v>657</v>
      </c>
      <c r="D202" s="126" t="b">
        <v>0</v>
      </c>
      <c r="E202" s="337" t="str">
        <f>IF($D202=FALSE,"",MAX(E$200:E201)+1)</f>
        <v/>
      </c>
    </row>
    <row r="203" spans="1:11" ht="30" customHeight="1" thickTop="1" thickBot="1" x14ac:dyDescent="0.35">
      <c r="B203" s="76"/>
      <c r="C203" s="194" t="s">
        <v>659</v>
      </c>
      <c r="D203" s="126" t="b">
        <v>0</v>
      </c>
      <c r="E203" s="337" t="str">
        <f>IF($D203=FALSE,"",MAX(E$200:E202)+1)</f>
        <v/>
      </c>
    </row>
    <row r="204" spans="1:11" ht="30" customHeight="1" thickTop="1" thickBot="1" x14ac:dyDescent="0.35">
      <c r="B204" s="76"/>
      <c r="C204" s="194" t="s">
        <v>660</v>
      </c>
      <c r="D204" s="126" t="b">
        <v>0</v>
      </c>
      <c r="E204" s="337" t="str">
        <f>IF($D204=FALSE,"",MAX(E$200:E203)+1)</f>
        <v/>
      </c>
    </row>
    <row r="205" spans="1:11" ht="30" customHeight="1" thickTop="1" thickBot="1" x14ac:dyDescent="0.35">
      <c r="B205" s="76"/>
      <c r="C205" s="194" t="s">
        <v>834</v>
      </c>
      <c r="D205" s="126" t="b">
        <v>0</v>
      </c>
      <c r="E205" s="337" t="str">
        <f>IF($D205=FALSE,"",MAX(E$200:E204)+1)</f>
        <v/>
      </c>
    </row>
    <row r="206" spans="1:11" ht="30" customHeight="1" thickTop="1" thickBot="1" x14ac:dyDescent="0.35">
      <c r="B206" s="76"/>
      <c r="C206" s="194" t="s">
        <v>656</v>
      </c>
      <c r="D206" s="126" t="b">
        <v>0</v>
      </c>
      <c r="E206" s="337" t="str">
        <f>IF($D206=FALSE,"",MAX(E$200:E205)+1)</f>
        <v/>
      </c>
    </row>
    <row r="207" spans="1:11" ht="30" customHeight="1" thickTop="1" thickBot="1" x14ac:dyDescent="0.35">
      <c r="B207" s="76"/>
      <c r="C207" s="194" t="s">
        <v>825</v>
      </c>
      <c r="D207" s="126" t="b">
        <v>0</v>
      </c>
      <c r="E207" s="337" t="str">
        <f>IF($D207=FALSE,"",MAX(E$200:E206)+1)</f>
        <v/>
      </c>
    </row>
    <row r="208" spans="1:11" s="3" customFormat="1" ht="22.5" thickTop="1" thickBot="1" x14ac:dyDescent="0.4">
      <c r="A208" s="331"/>
      <c r="B208" s="329" t="s">
        <v>495</v>
      </c>
      <c r="C208" s="329" t="s">
        <v>832</v>
      </c>
      <c r="D208" s="332"/>
      <c r="K208" s="350"/>
    </row>
    <row r="209" spans="1:7" ht="18" thickTop="1" thickBot="1" x14ac:dyDescent="0.35">
      <c r="A209" s="181"/>
      <c r="B209" s="378" t="s">
        <v>1149</v>
      </c>
      <c r="C209" s="378" t="s">
        <v>764</v>
      </c>
      <c r="D209" s="378"/>
      <c r="E209" s="337"/>
      <c r="F209" s="337"/>
      <c r="G209" s="337"/>
    </row>
    <row r="210" spans="1:7" ht="18" thickTop="1" thickBot="1" x14ac:dyDescent="0.35">
      <c r="B210" s="76"/>
      <c r="C210" s="194" t="s">
        <v>15</v>
      </c>
      <c r="D210" s="126" t="b">
        <v>0</v>
      </c>
      <c r="E210" s="337"/>
      <c r="F210" s="337"/>
      <c r="G210" s="337"/>
    </row>
    <row r="211" spans="1:7" ht="18" thickTop="1" thickBot="1" x14ac:dyDescent="0.35">
      <c r="A211" s="181"/>
      <c r="B211" s="378" t="s">
        <v>1150</v>
      </c>
      <c r="C211" s="378" t="s">
        <v>118</v>
      </c>
      <c r="D211" s="378"/>
      <c r="E211" s="337"/>
    </row>
    <row r="212" spans="1:7" ht="15.6" customHeight="1" thickTop="1" thickBot="1" x14ac:dyDescent="0.35">
      <c r="B212"/>
      <c r="C212" s="148" t="s">
        <v>1048</v>
      </c>
      <c r="D212"/>
      <c r="E212" s="337"/>
    </row>
    <row r="213" spans="1:7" ht="18" thickTop="1" thickBot="1" x14ac:dyDescent="0.35">
      <c r="B213" s="76"/>
      <c r="C213" s="194" t="s">
        <v>16</v>
      </c>
      <c r="D213" s="126" t="b">
        <v>0</v>
      </c>
      <c r="E213" s="337"/>
      <c r="F213" s="337"/>
      <c r="G213" s="337"/>
    </row>
    <row r="214" spans="1:7" ht="18" thickTop="1" thickBot="1" x14ac:dyDescent="0.35">
      <c r="B214" s="76"/>
      <c r="C214" s="194" t="s">
        <v>108</v>
      </c>
      <c r="D214" s="18"/>
      <c r="E214" s="337"/>
      <c r="F214" s="337"/>
      <c r="G214" s="337"/>
    </row>
    <row r="215" spans="1:7" ht="18" thickTop="1" thickBot="1" x14ac:dyDescent="0.35">
      <c r="B215" s="76"/>
      <c r="C215" s="194" t="s">
        <v>109</v>
      </c>
      <c r="D215" s="558"/>
      <c r="E215" s="337"/>
      <c r="F215" s="337"/>
      <c r="G215" s="337"/>
    </row>
    <row r="216" spans="1:7" ht="18" thickTop="1" thickBot="1" x14ac:dyDescent="0.35">
      <c r="B216" s="76"/>
      <c r="C216" s="194" t="s">
        <v>117</v>
      </c>
      <c r="D216" s="18"/>
      <c r="E216" s="337"/>
      <c r="F216" s="337"/>
      <c r="G216" s="337"/>
    </row>
    <row r="217" spans="1:7" ht="18" thickTop="1" thickBot="1" x14ac:dyDescent="0.35">
      <c r="A217" s="175"/>
      <c r="B217" s="381" t="s">
        <v>1151</v>
      </c>
      <c r="C217" s="381" t="s">
        <v>124</v>
      </c>
      <c r="D217" s="381"/>
      <c r="E217" s="337"/>
    </row>
    <row r="218" spans="1:7" ht="15.6" customHeight="1" thickTop="1" thickBot="1" x14ac:dyDescent="0.35">
      <c r="B218"/>
      <c r="C218" s="154" t="s">
        <v>1049</v>
      </c>
      <c r="D218"/>
      <c r="E218" s="337"/>
    </row>
    <row r="219" spans="1:7" ht="18" thickTop="1" thickBot="1" x14ac:dyDescent="0.35">
      <c r="B219" s="76"/>
      <c r="C219" s="194" t="s">
        <v>263</v>
      </c>
      <c r="D219" s="126" t="b">
        <v>0</v>
      </c>
      <c r="E219" s="337"/>
    </row>
    <row r="220" spans="1:7" ht="18" thickTop="1" thickBot="1" x14ac:dyDescent="0.35">
      <c r="B220" s="76"/>
      <c r="C220" s="194" t="s">
        <v>582</v>
      </c>
      <c r="D220" s="18"/>
      <c r="E220" s="337"/>
    </row>
    <row r="221" spans="1:7" ht="18" thickTop="1" thickBot="1" x14ac:dyDescent="0.35">
      <c r="B221" s="76"/>
      <c r="C221" s="194" t="s">
        <v>583</v>
      </c>
      <c r="D221" s="558"/>
      <c r="E221" s="337"/>
    </row>
    <row r="222" spans="1:7" ht="18" thickTop="1" thickBot="1" x14ac:dyDescent="0.35">
      <c r="A222" s="175"/>
      <c r="B222" s="381" t="s">
        <v>1152</v>
      </c>
      <c r="C222" s="381" t="s">
        <v>563</v>
      </c>
      <c r="D222" s="381"/>
      <c r="E222" s="337"/>
      <c r="F222" s="337"/>
      <c r="G222" s="337"/>
    </row>
    <row r="223" spans="1:7" ht="15.6" customHeight="1" thickTop="1" thickBot="1" x14ac:dyDescent="0.35">
      <c r="B223"/>
      <c r="C223" s="148" t="s">
        <v>1051</v>
      </c>
      <c r="D223"/>
      <c r="E223" s="337"/>
      <c r="F223" s="337"/>
      <c r="G223" s="337"/>
    </row>
    <row r="224" spans="1:7" ht="18" thickTop="1" thickBot="1" x14ac:dyDescent="0.35">
      <c r="B224" s="76"/>
      <c r="C224" s="194" t="s">
        <v>560</v>
      </c>
      <c r="D224" s="126" t="b">
        <v>0</v>
      </c>
      <c r="E224" s="32" t="s">
        <v>1123</v>
      </c>
      <c r="F224" s="337"/>
      <c r="G224" s="337"/>
    </row>
    <row r="225" spans="1:7" ht="18" thickTop="1" thickBot="1" x14ac:dyDescent="0.35">
      <c r="C225" s="194" t="s">
        <v>561</v>
      </c>
      <c r="D225" s="18"/>
      <c r="E225" s="337"/>
      <c r="F225" s="337"/>
      <c r="G225" s="337"/>
    </row>
    <row r="226" spans="1:7" ht="18" thickTop="1" thickBot="1" x14ac:dyDescent="0.35">
      <c r="C226" s="194" t="s">
        <v>562</v>
      </c>
      <c r="D226" s="558"/>
      <c r="E226" s="337"/>
      <c r="F226" s="337"/>
      <c r="G226" s="337"/>
    </row>
    <row r="227" spans="1:7" ht="16.5" thickTop="1" thickBot="1" x14ac:dyDescent="0.3">
      <c r="A227" s="175"/>
      <c r="B227" s="183" t="s">
        <v>1153</v>
      </c>
      <c r="C227" s="183" t="s">
        <v>902</v>
      </c>
      <c r="D227" s="183"/>
      <c r="E227" s="32"/>
    </row>
    <row r="228" spans="1:7" ht="15.6" customHeight="1" thickTop="1" thickBot="1" x14ac:dyDescent="0.3">
      <c r="B228"/>
      <c r="C228" s="148" t="s">
        <v>1052</v>
      </c>
      <c r="D228"/>
      <c r="E228" s="32"/>
    </row>
    <row r="229" spans="1:7" ht="18" thickTop="1" thickBot="1" x14ac:dyDescent="0.35">
      <c r="C229" s="194" t="s">
        <v>561</v>
      </c>
      <c r="D229" s="18"/>
      <c r="E229" s="337"/>
      <c r="F229" s="337"/>
      <c r="G229" s="337"/>
    </row>
    <row r="230" spans="1:7" ht="18" thickTop="1" thickBot="1" x14ac:dyDescent="0.35">
      <c r="C230" s="194" t="s">
        <v>562</v>
      </c>
      <c r="D230" s="558"/>
      <c r="E230" s="337"/>
      <c r="F230" s="337"/>
      <c r="G230" s="337"/>
    </row>
    <row r="231" spans="1:7" ht="16.5" thickTop="1" thickBot="1" x14ac:dyDescent="0.3">
      <c r="A231" s="175"/>
      <c r="B231" s="183" t="s">
        <v>1154</v>
      </c>
      <c r="C231" s="183" t="s">
        <v>564</v>
      </c>
      <c r="D231" s="183"/>
      <c r="E231" s="32"/>
    </row>
    <row r="232" spans="1:7" ht="15.6" customHeight="1" thickTop="1" thickBot="1" x14ac:dyDescent="0.3">
      <c r="B232"/>
      <c r="C232" s="148" t="s">
        <v>1053</v>
      </c>
      <c r="D232"/>
      <c r="E232" s="32"/>
    </row>
    <row r="233" spans="1:7" ht="34.5" thickTop="1" thickBot="1" x14ac:dyDescent="0.35">
      <c r="B233" s="76"/>
      <c r="C233" s="194" t="s">
        <v>653</v>
      </c>
      <c r="D233" s="126" t="b">
        <v>0</v>
      </c>
      <c r="E233" s="32" t="s">
        <v>1123</v>
      </c>
    </row>
    <row r="234" spans="1:7" ht="18" thickTop="1" thickBot="1" x14ac:dyDescent="0.3">
      <c r="B234" s="76"/>
      <c r="C234" s="195" t="s">
        <v>115</v>
      </c>
      <c r="D234" s="18"/>
      <c r="E234" s="32"/>
    </row>
    <row r="235" spans="1:7" ht="18" thickTop="1" thickBot="1" x14ac:dyDescent="0.3">
      <c r="B235" s="76"/>
      <c r="C235" s="194" t="s">
        <v>114</v>
      </c>
      <c r="D235" s="18"/>
      <c r="E235" s="32"/>
    </row>
    <row r="236" spans="1:7" ht="18" thickTop="1" thickBot="1" x14ac:dyDescent="0.3">
      <c r="B236" s="76"/>
      <c r="C236" s="194" t="s">
        <v>92</v>
      </c>
      <c r="D236" s="18"/>
    </row>
    <row r="237" spans="1:7" ht="18" thickTop="1" thickBot="1" x14ac:dyDescent="0.3">
      <c r="C237" s="194" t="s">
        <v>565</v>
      </c>
      <c r="D237" s="18"/>
    </row>
    <row r="238" spans="1:7" ht="18" thickTop="1" thickBot="1" x14ac:dyDescent="0.3">
      <c r="C238" s="194" t="s">
        <v>566</v>
      </c>
      <c r="D238" s="18"/>
    </row>
    <row r="239" spans="1:7" ht="18" thickTop="1" thickBot="1" x14ac:dyDescent="0.3">
      <c r="C239" s="194" t="s">
        <v>127</v>
      </c>
      <c r="D239" s="18"/>
    </row>
    <row r="240" spans="1:7" ht="18" thickTop="1" thickBot="1" x14ac:dyDescent="0.3">
      <c r="C240" s="194" t="s">
        <v>567</v>
      </c>
      <c r="D240" s="18"/>
    </row>
    <row r="241" spans="1:7" ht="18" thickTop="1" thickBot="1" x14ac:dyDescent="0.35">
      <c r="A241" s="379"/>
      <c r="B241" s="380" t="s">
        <v>1155</v>
      </c>
      <c r="C241" s="380" t="s">
        <v>1124</v>
      </c>
      <c r="D241" s="380"/>
      <c r="E241" s="337"/>
    </row>
    <row r="242" spans="1:7" ht="35.25" customHeight="1" thickTop="1" thickBot="1" x14ac:dyDescent="0.35">
      <c r="B242"/>
      <c r="C242" s="692" t="s">
        <v>1061</v>
      </c>
      <c r="D242" s="692"/>
      <c r="E242" s="337"/>
    </row>
    <row r="243" spans="1:7" ht="18" thickTop="1" thickBot="1" x14ac:dyDescent="0.35">
      <c r="B243"/>
      <c r="C243" s="194" t="s">
        <v>1059</v>
      </c>
      <c r="D243" s="126" t="b">
        <v>0</v>
      </c>
      <c r="E243" s="337"/>
    </row>
    <row r="244" spans="1:7" ht="18" thickTop="1" thickBot="1" x14ac:dyDescent="0.35">
      <c r="B244" s="76"/>
      <c r="C244" s="194" t="s">
        <v>1072</v>
      </c>
      <c r="D244" s="126" t="b">
        <v>0</v>
      </c>
      <c r="E244" s="337"/>
    </row>
    <row r="245" spans="1:7" ht="34.5" thickTop="1" thickBot="1" x14ac:dyDescent="0.35">
      <c r="B245" s="76"/>
      <c r="C245" s="194" t="s">
        <v>908</v>
      </c>
      <c r="D245" s="14"/>
      <c r="E245" s="337"/>
    </row>
    <row r="246" spans="1:7" ht="34.5" thickTop="1" thickBot="1" x14ac:dyDescent="0.35">
      <c r="B246" s="76"/>
      <c r="C246" s="194" t="s">
        <v>909</v>
      </c>
      <c r="D246" s="18"/>
      <c r="E246" s="337"/>
    </row>
    <row r="247" spans="1:7" ht="18" thickTop="1" thickBot="1" x14ac:dyDescent="0.35">
      <c r="B247" s="76"/>
      <c r="C247" s="194" t="s">
        <v>795</v>
      </c>
      <c r="D247" s="558"/>
      <c r="E247" s="337"/>
    </row>
    <row r="248" spans="1:7" ht="18" thickTop="1" thickBot="1" x14ac:dyDescent="0.35">
      <c r="A248" s="180"/>
      <c r="B248" s="373" t="s">
        <v>1156</v>
      </c>
      <c r="C248" s="373" t="s">
        <v>726</v>
      </c>
      <c r="D248" s="373"/>
      <c r="E248" s="337"/>
      <c r="F248" s="337"/>
      <c r="G248" s="337"/>
    </row>
    <row r="249" spans="1:7" ht="36" customHeight="1" thickTop="1" thickBot="1" x14ac:dyDescent="0.35">
      <c r="B249" s="76"/>
      <c r="C249" s="194" t="s">
        <v>720</v>
      </c>
      <c r="D249" s="18"/>
      <c r="E249" s="337"/>
      <c r="F249" s="337"/>
      <c r="G249" s="337"/>
    </row>
    <row r="250" spans="1:7" ht="36" customHeight="1" thickTop="1" thickBot="1" x14ac:dyDescent="0.35">
      <c r="B250" s="76"/>
      <c r="C250" s="194" t="s">
        <v>966</v>
      </c>
      <c r="D250" s="18"/>
      <c r="E250" s="337"/>
      <c r="F250" s="337"/>
      <c r="G250" s="337"/>
    </row>
    <row r="251" spans="1:7" ht="36" customHeight="1" thickTop="1" thickBot="1" x14ac:dyDescent="0.3">
      <c r="B251" s="76"/>
      <c r="C251" s="194" t="s">
        <v>721</v>
      </c>
      <c r="D251" s="18"/>
    </row>
    <row r="252" spans="1:7" ht="36" customHeight="1" thickTop="1" thickBot="1" x14ac:dyDescent="0.3">
      <c r="B252" s="76"/>
      <c r="C252" s="194" t="s">
        <v>115</v>
      </c>
      <c r="D252" s="18"/>
    </row>
    <row r="253" spans="1:7" ht="36" customHeight="1" thickTop="1" thickBot="1" x14ac:dyDescent="0.3">
      <c r="B253" s="76"/>
      <c r="C253" s="194" t="s">
        <v>114</v>
      </c>
      <c r="D253" s="18"/>
    </row>
    <row r="254" spans="1:7" ht="36" customHeight="1" thickTop="1" thickBot="1" x14ac:dyDescent="0.3">
      <c r="B254" s="76"/>
      <c r="C254" s="194" t="s">
        <v>92</v>
      </c>
      <c r="D254" s="18"/>
    </row>
    <row r="255" spans="1:7" ht="36" customHeight="1" thickTop="1" thickBot="1" x14ac:dyDescent="0.3">
      <c r="B255" s="76"/>
      <c r="C255" s="194" t="s">
        <v>1258</v>
      </c>
      <c r="D255" s="18"/>
    </row>
    <row r="256" spans="1:7" ht="36" customHeight="1" thickTop="1" thickBot="1" x14ac:dyDescent="0.3">
      <c r="B256" s="76"/>
      <c r="C256" s="194" t="s">
        <v>727</v>
      </c>
      <c r="D256" s="557"/>
    </row>
    <row r="257" spans="1:11" ht="22.5" thickTop="1" thickBot="1" x14ac:dyDescent="0.3">
      <c r="A257" s="336"/>
      <c r="B257" s="335" t="s">
        <v>94</v>
      </c>
      <c r="C257" s="335" t="s">
        <v>18</v>
      </c>
      <c r="D257" s="335"/>
    </row>
    <row r="258" spans="1:11" s="3" customFormat="1" ht="22.5" thickTop="1" thickBot="1" x14ac:dyDescent="0.4">
      <c r="A258" s="331"/>
      <c r="B258" s="329" t="s">
        <v>95</v>
      </c>
      <c r="C258" s="329" t="s">
        <v>737</v>
      </c>
      <c r="D258" s="332"/>
      <c r="K258" s="350"/>
    </row>
    <row r="259" spans="1:11" ht="16.5" thickTop="1" thickBot="1" x14ac:dyDescent="0.3">
      <c r="A259" s="181"/>
      <c r="B259" s="2" t="s">
        <v>1157</v>
      </c>
      <c r="C259" s="2" t="s">
        <v>737</v>
      </c>
      <c r="D259" s="2"/>
    </row>
    <row r="260" spans="1:11" ht="75" customHeight="1" thickTop="1" thickBot="1" x14ac:dyDescent="0.3">
      <c r="B260" s="76"/>
      <c r="C260" s="194" t="s">
        <v>19</v>
      </c>
      <c r="D260" s="206"/>
    </row>
    <row r="261" spans="1:11" ht="18" thickTop="1" thickBot="1" x14ac:dyDescent="0.3">
      <c r="B261" s="76"/>
      <c r="C261" s="194" t="s">
        <v>286</v>
      </c>
      <c r="D261" s="206"/>
    </row>
    <row r="262" spans="1:11" ht="34.5" customHeight="1" thickTop="1" thickBot="1" x14ac:dyDescent="0.3">
      <c r="B262" s="76"/>
      <c r="C262" s="194" t="s">
        <v>287</v>
      </c>
      <c r="D262" s="206"/>
    </row>
    <row r="263" spans="1:11" s="3" customFormat="1" ht="22.5" thickTop="1" thickBot="1" x14ac:dyDescent="0.4">
      <c r="A263" s="331"/>
      <c r="B263" s="329" t="s">
        <v>96</v>
      </c>
      <c r="C263" s="329" t="s">
        <v>534</v>
      </c>
      <c r="D263" s="332"/>
      <c r="K263" s="350"/>
    </row>
    <row r="264" spans="1:11" ht="16.5" thickTop="1" thickBot="1" x14ac:dyDescent="0.3">
      <c r="A264" s="175"/>
      <c r="B264" s="381" t="s">
        <v>1158</v>
      </c>
      <c r="C264" s="381" t="s">
        <v>866</v>
      </c>
      <c r="D264" s="381"/>
    </row>
    <row r="265" spans="1:11" ht="16.5" customHeight="1" thickTop="1" thickBot="1" x14ac:dyDescent="0.3">
      <c r="B265" s="76"/>
      <c r="C265" s="116" t="s">
        <v>864</v>
      </c>
      <c r="D265" s="287"/>
      <c r="E265" s="287"/>
    </row>
    <row r="266" spans="1:11" ht="18" thickTop="1" thickBot="1" x14ac:dyDescent="0.3">
      <c r="B266" s="76"/>
      <c r="C266" s="194" t="s">
        <v>731</v>
      </c>
      <c r="D266" s="550"/>
    </row>
    <row r="267" spans="1:11" ht="34.5" thickTop="1" thickBot="1" x14ac:dyDescent="0.3">
      <c r="B267" s="76"/>
      <c r="C267" s="194" t="s">
        <v>865</v>
      </c>
      <c r="D267" s="550"/>
    </row>
    <row r="268" spans="1:11" ht="34.5" thickTop="1" thickBot="1" x14ac:dyDescent="0.3">
      <c r="B268" s="76"/>
      <c r="C268" s="194" t="s">
        <v>828</v>
      </c>
      <c r="D268" s="550"/>
    </row>
    <row r="269" spans="1:11" ht="34.5" thickTop="1" thickBot="1" x14ac:dyDescent="0.3">
      <c r="B269" s="76"/>
      <c r="C269" s="194" t="s">
        <v>829</v>
      </c>
      <c r="D269" s="550"/>
    </row>
    <row r="270" spans="1:11" ht="18" thickTop="1" thickBot="1" x14ac:dyDescent="0.3">
      <c r="B270" s="76"/>
      <c r="C270" s="194" t="s">
        <v>732</v>
      </c>
      <c r="D270" s="550"/>
    </row>
    <row r="271" spans="1:11" ht="34.5" thickTop="1" thickBot="1" x14ac:dyDescent="0.3">
      <c r="B271" s="76"/>
      <c r="C271" s="194" t="s">
        <v>1016</v>
      </c>
      <c r="D271" s="551">
        <f>SUM(D266:D270)</f>
        <v>0</v>
      </c>
    </row>
    <row r="272" spans="1:11" ht="18" thickTop="1" thickBot="1" x14ac:dyDescent="0.3">
      <c r="B272" s="76"/>
      <c r="C272" s="194" t="s">
        <v>20</v>
      </c>
      <c r="D272" s="550"/>
    </row>
    <row r="273" spans="1:36" ht="18" thickTop="1" thickBot="1" x14ac:dyDescent="0.3">
      <c r="B273" s="76"/>
      <c r="C273" s="194" t="s">
        <v>1328</v>
      </c>
      <c r="D273" s="550"/>
    </row>
    <row r="274" spans="1:36" ht="16.5" thickTop="1" thickBot="1" x14ac:dyDescent="0.3">
      <c r="A274" s="175"/>
      <c r="B274" s="381" t="s">
        <v>1159</v>
      </c>
      <c r="C274" s="381" t="s">
        <v>534</v>
      </c>
      <c r="D274" s="381"/>
    </row>
    <row r="275" spans="1:36" ht="16.5" customHeight="1" thickTop="1" x14ac:dyDescent="0.25">
      <c r="B275" s="76"/>
      <c r="C275" s="116" t="s">
        <v>1240</v>
      </c>
      <c r="D275" s="287"/>
      <c r="E275" s="287"/>
    </row>
    <row r="276" spans="1:36" ht="16.5" x14ac:dyDescent="0.25">
      <c r="B276" s="76"/>
      <c r="C276" s="194" t="s">
        <v>733</v>
      </c>
      <c r="D276" s="552" t="str">
        <f>IFERROR((D266+D267+D268+D269)/D271,"")</f>
        <v/>
      </c>
      <c r="E276" s="345" t="s">
        <v>867</v>
      </c>
    </row>
    <row r="277" spans="1:36" ht="16.5" x14ac:dyDescent="0.25">
      <c r="B277" s="76"/>
      <c r="C277" s="194" t="s">
        <v>734</v>
      </c>
      <c r="D277" s="552" t="str">
        <f>IFERROR(D270/D271,"")</f>
        <v/>
      </c>
      <c r="E277" s="345" t="s">
        <v>868</v>
      </c>
    </row>
    <row r="278" spans="1:36" ht="16.5" x14ac:dyDescent="0.25">
      <c r="B278" s="76"/>
      <c r="C278" s="194" t="s">
        <v>735</v>
      </c>
      <c r="D278" s="552" t="str">
        <f>IFERROR((D268+D269)/D271,"")</f>
        <v/>
      </c>
      <c r="E278" s="345" t="s">
        <v>869</v>
      </c>
    </row>
    <row r="279" spans="1:36" ht="16.5" x14ac:dyDescent="0.25">
      <c r="B279" s="76"/>
      <c r="C279" s="194" t="s">
        <v>736</v>
      </c>
      <c r="D279" s="552" t="str">
        <f>IFERROR(D269/D271,"")</f>
        <v/>
      </c>
      <c r="E279" s="345" t="s">
        <v>870</v>
      </c>
    </row>
    <row r="280" spans="1:36" ht="33" x14ac:dyDescent="0.25">
      <c r="B280" s="76"/>
      <c r="C280" s="194" t="s">
        <v>830</v>
      </c>
      <c r="D280" s="552" t="str">
        <f>IFERROR(D268/D271,"")</f>
        <v/>
      </c>
      <c r="E280" s="345" t="s">
        <v>871</v>
      </c>
    </row>
    <row r="281" spans="1:36" ht="16.5" x14ac:dyDescent="0.25">
      <c r="B281" s="76"/>
      <c r="C281" s="194" t="s">
        <v>518</v>
      </c>
      <c r="D281" s="552" t="str">
        <f>IFERROR(D272/D271,"")</f>
        <v/>
      </c>
      <c r="E281" s="345" t="s">
        <v>872</v>
      </c>
    </row>
    <row r="282" spans="1:36" ht="17.25" thickBot="1" x14ac:dyDescent="0.3">
      <c r="B282" s="76"/>
      <c r="C282" s="194" t="s">
        <v>519</v>
      </c>
      <c r="D282" s="553" t="str">
        <f>IFERROR(D273/D271,"")</f>
        <v/>
      </c>
      <c r="E282" s="345" t="s">
        <v>874</v>
      </c>
      <c r="F282" s="661"/>
    </row>
    <row r="283" spans="1:36" ht="34.5" thickTop="1" thickBot="1" x14ac:dyDescent="0.3">
      <c r="B283" s="76"/>
      <c r="C283" s="194" t="s">
        <v>873</v>
      </c>
      <c r="D283" s="554"/>
    </row>
    <row r="284" spans="1:36" ht="22.5" thickTop="1" thickBot="1" x14ac:dyDescent="0.3">
      <c r="A284" s="336"/>
      <c r="B284" s="335" t="s">
        <v>1125</v>
      </c>
      <c r="C284" s="335" t="s">
        <v>102</v>
      </c>
      <c r="D284" s="335"/>
      <c r="E284" s="335"/>
      <c r="F284" s="335"/>
      <c r="G284" s="335"/>
      <c r="H284" s="335"/>
      <c r="I284" s="335"/>
      <c r="J284" s="335"/>
      <c r="K284" s="335"/>
      <c r="L284" s="54"/>
    </row>
    <row r="285" spans="1:36" ht="43.15" customHeight="1" thickTop="1" thickBot="1" x14ac:dyDescent="0.3">
      <c r="B285" s="76"/>
      <c r="C285" s="692" t="s">
        <v>661</v>
      </c>
      <c r="D285" s="692"/>
      <c r="E285" s="692"/>
      <c r="K285"/>
      <c r="L285" s="54"/>
    </row>
    <row r="286" spans="1:36" ht="16.5" thickTop="1" thickBot="1" x14ac:dyDescent="0.3">
      <c r="A286" s="181"/>
      <c r="B286" s="378" t="s">
        <v>1191</v>
      </c>
      <c r="C286" s="378" t="s">
        <v>172</v>
      </c>
      <c r="D286" s="378"/>
      <c r="E286" s="378"/>
      <c r="F286" s="378"/>
      <c r="G286" s="378"/>
      <c r="H286" s="378"/>
      <c r="I286" s="378"/>
      <c r="J286" s="378"/>
      <c r="K286" s="378"/>
      <c r="L286" s="32"/>
      <c r="N286" s="54"/>
      <c r="O286" s="54"/>
      <c r="P286" s="54"/>
      <c r="Q286" s="54"/>
      <c r="R286" s="54"/>
      <c r="S286" s="54"/>
      <c r="T286" s="54"/>
      <c r="U286" s="54"/>
      <c r="V286" s="54"/>
      <c r="W286" s="54"/>
      <c r="X286" s="54"/>
      <c r="Y286" s="54"/>
      <c r="Z286" s="54"/>
      <c r="AA286" s="54"/>
      <c r="AB286" s="54"/>
      <c r="AC286" s="54"/>
      <c r="AD286" s="54"/>
      <c r="AE286" s="54"/>
      <c r="AF286" s="54"/>
      <c r="AG286" s="54"/>
      <c r="AH286" s="54"/>
      <c r="AI286" s="54"/>
      <c r="AJ286" s="54"/>
    </row>
    <row r="287" spans="1:36" ht="18" customHeight="1" thickTop="1" thickBot="1" x14ac:dyDescent="0.3">
      <c r="B287" s="79"/>
      <c r="C287"/>
      <c r="E287" s="385" t="s">
        <v>505</v>
      </c>
      <c r="F287" s="385"/>
      <c r="G287" s="385" t="s">
        <v>100</v>
      </c>
      <c r="H287" s="385"/>
      <c r="I287" s="385" t="s">
        <v>113</v>
      </c>
      <c r="J287" s="385"/>
      <c r="K287" s="385"/>
      <c r="L287" s="32"/>
      <c r="N287" s="54"/>
      <c r="O287" s="54"/>
      <c r="P287" s="54"/>
      <c r="Q287" s="54"/>
      <c r="R287" s="54"/>
      <c r="S287" s="54"/>
      <c r="T287" s="54"/>
      <c r="U287" s="54"/>
      <c r="V287" s="54"/>
      <c r="W287" s="54"/>
      <c r="X287" s="54"/>
      <c r="Y287" s="54"/>
      <c r="Z287" s="54"/>
      <c r="AA287" s="54"/>
      <c r="AB287" s="54"/>
      <c r="AC287" s="54"/>
      <c r="AD287" s="54"/>
      <c r="AE287" s="54"/>
      <c r="AF287" s="54"/>
      <c r="AG287" s="54"/>
      <c r="AH287" s="54"/>
      <c r="AI287" s="54"/>
      <c r="AJ287" s="54"/>
    </row>
    <row r="288" spans="1:36" ht="34.5" thickTop="1" thickBot="1" x14ac:dyDescent="0.3">
      <c r="A288" s="188"/>
      <c r="B288" s="12"/>
      <c r="C288" s="197" t="s">
        <v>186</v>
      </c>
      <c r="D288" s="197" t="s">
        <v>176</v>
      </c>
      <c r="E288" s="197" t="s">
        <v>23</v>
      </c>
      <c r="F288" s="197" t="s">
        <v>185</v>
      </c>
      <c r="G288" s="197" t="s">
        <v>24</v>
      </c>
      <c r="H288" s="662" t="s">
        <v>25</v>
      </c>
      <c r="I288" s="197" t="s">
        <v>910</v>
      </c>
      <c r="J288" s="197" t="s">
        <v>26</v>
      </c>
      <c r="K288" s="197" t="s">
        <v>27</v>
      </c>
      <c r="L288" s="32"/>
      <c r="N288" s="54"/>
      <c r="O288" s="54"/>
      <c r="P288" s="54"/>
      <c r="Q288" s="54"/>
      <c r="R288" s="54"/>
      <c r="S288" s="54"/>
      <c r="T288" s="54"/>
      <c r="U288" s="54"/>
      <c r="V288" s="54"/>
      <c r="W288" s="54"/>
      <c r="X288" s="54"/>
      <c r="Y288" s="54"/>
      <c r="Z288" s="54"/>
      <c r="AA288" s="54"/>
      <c r="AB288" s="54"/>
      <c r="AC288" s="54"/>
      <c r="AD288" s="54"/>
      <c r="AE288" s="54"/>
      <c r="AF288" s="54"/>
      <c r="AG288" s="54"/>
      <c r="AH288" s="54"/>
      <c r="AI288" s="54"/>
      <c r="AJ288" s="54"/>
    </row>
    <row r="289" spans="1:36" s="7" customFormat="1" ht="33.75" customHeight="1" thickTop="1" thickBot="1" x14ac:dyDescent="0.35">
      <c r="A289" s="188"/>
      <c r="B289" s="78" t="b">
        <v>1</v>
      </c>
      <c r="C289" s="194" t="s">
        <v>171</v>
      </c>
      <c r="D289" s="194" t="s">
        <v>172</v>
      </c>
      <c r="E289" s="15"/>
      <c r="F289" s="15"/>
      <c r="G289" s="18"/>
      <c r="H289" s="659"/>
      <c r="I289" s="659"/>
      <c r="J289" s="18"/>
      <c r="K289" s="659"/>
      <c r="L289" s="656">
        <f>IF($B289=FALSE,"",MAX(L288:L$288)+1)</f>
        <v>1</v>
      </c>
      <c r="N289" s="55"/>
      <c r="O289" s="55"/>
      <c r="P289" s="55"/>
      <c r="Q289" s="55"/>
      <c r="R289" s="55"/>
      <c r="S289" s="55"/>
      <c r="T289" s="55"/>
      <c r="U289" s="55"/>
      <c r="V289" s="55"/>
      <c r="W289" s="55"/>
      <c r="X289" s="55"/>
      <c r="Y289" s="55"/>
      <c r="Z289" s="55"/>
      <c r="AA289" s="55"/>
      <c r="AB289" s="55"/>
      <c r="AC289" s="55"/>
      <c r="AD289" s="55"/>
      <c r="AE289" s="55"/>
      <c r="AF289" s="55"/>
      <c r="AG289" s="55"/>
      <c r="AH289" s="55"/>
      <c r="AI289" s="55"/>
      <c r="AJ289" s="55"/>
    </row>
    <row r="290" spans="1:36" ht="16.5" thickTop="1" thickBot="1" x14ac:dyDescent="0.3">
      <c r="A290" s="181"/>
      <c r="B290" s="378" t="s">
        <v>1192</v>
      </c>
      <c r="C290" s="378" t="s">
        <v>1018</v>
      </c>
      <c r="D290" s="378"/>
      <c r="E290" s="378"/>
      <c r="F290" s="378"/>
      <c r="G290" s="378"/>
      <c r="H290" s="378"/>
      <c r="I290" s="378"/>
      <c r="J290" s="378"/>
      <c r="K290" s="378"/>
      <c r="L290" s="32"/>
      <c r="N290" s="54"/>
      <c r="O290" s="54"/>
      <c r="P290" s="54"/>
      <c r="Q290" s="54"/>
      <c r="R290" s="54"/>
      <c r="S290" s="54"/>
      <c r="T290" s="54"/>
      <c r="U290" s="54"/>
      <c r="V290" s="54"/>
      <c r="W290" s="54"/>
      <c r="X290" s="54"/>
      <c r="Y290" s="54"/>
      <c r="Z290" s="54"/>
      <c r="AA290" s="54"/>
      <c r="AB290" s="54"/>
      <c r="AC290" s="54"/>
      <c r="AD290" s="54"/>
      <c r="AE290" s="54"/>
      <c r="AF290" s="54"/>
      <c r="AG290" s="54"/>
      <c r="AH290" s="54"/>
      <c r="AI290" s="54"/>
      <c r="AJ290" s="54"/>
    </row>
    <row r="291" spans="1:36" ht="18" customHeight="1" thickTop="1" thickBot="1" x14ac:dyDescent="0.3">
      <c r="B291" s="79"/>
      <c r="C291"/>
      <c r="E291" s="385" t="s">
        <v>505</v>
      </c>
      <c r="F291" s="385"/>
      <c r="G291" s="385" t="s">
        <v>100</v>
      </c>
      <c r="H291" s="385"/>
      <c r="I291" s="385" t="s">
        <v>113</v>
      </c>
      <c r="J291" s="385"/>
      <c r="K291" s="385"/>
      <c r="L291" s="32"/>
      <c r="N291" s="54"/>
      <c r="O291" s="54"/>
      <c r="P291" s="54"/>
      <c r="Q291" s="54"/>
      <c r="R291" s="54"/>
      <c r="S291" s="54"/>
      <c r="T291" s="54"/>
      <c r="U291" s="54"/>
      <c r="V291" s="54"/>
      <c r="W291" s="54"/>
      <c r="X291" s="54"/>
      <c r="Y291" s="54"/>
      <c r="Z291" s="54"/>
      <c r="AA291" s="54"/>
      <c r="AB291" s="54"/>
      <c r="AC291" s="54"/>
      <c r="AD291" s="54"/>
      <c r="AE291" s="54"/>
      <c r="AF291" s="54"/>
      <c r="AG291" s="54"/>
      <c r="AH291" s="54"/>
      <c r="AI291" s="54"/>
      <c r="AJ291" s="54"/>
    </row>
    <row r="292" spans="1:36" ht="34.5" thickTop="1" thickBot="1" x14ac:dyDescent="0.3">
      <c r="B292" s="12"/>
      <c r="C292" s="197" t="s">
        <v>186</v>
      </c>
      <c r="D292" s="197" t="s">
        <v>176</v>
      </c>
      <c r="E292" s="197" t="s">
        <v>23</v>
      </c>
      <c r="F292" s="197" t="s">
        <v>185</v>
      </c>
      <c r="G292" s="197" t="s">
        <v>24</v>
      </c>
      <c r="H292" s="197" t="s">
        <v>25</v>
      </c>
      <c r="I292" s="197" t="s">
        <v>910</v>
      </c>
      <c r="J292" s="197" t="s">
        <v>26</v>
      </c>
      <c r="K292" s="197" t="s">
        <v>27</v>
      </c>
      <c r="L292" s="32"/>
      <c r="O292" s="54"/>
      <c r="P292" s="56"/>
      <c r="Q292" s="54"/>
      <c r="R292" s="54"/>
      <c r="S292" s="54"/>
      <c r="T292" s="54"/>
      <c r="U292" s="54"/>
      <c r="V292" s="54"/>
      <c r="W292" s="54"/>
      <c r="X292" s="54"/>
      <c r="Y292" s="54"/>
      <c r="Z292" s="54"/>
      <c r="AA292" s="54"/>
      <c r="AB292" s="54"/>
      <c r="AC292" s="54"/>
      <c r="AD292" s="54"/>
      <c r="AE292" s="54"/>
      <c r="AF292" s="54"/>
      <c r="AG292" s="54"/>
      <c r="AH292" s="54"/>
      <c r="AI292" s="54"/>
      <c r="AJ292" s="54"/>
    </row>
    <row r="293" spans="1:36" s="7" customFormat="1" ht="30" customHeight="1" thickTop="1" thickBot="1" x14ac:dyDescent="0.35">
      <c r="A293" s="187"/>
      <c r="B293" s="78" t="b">
        <v>0</v>
      </c>
      <c r="C293" s="194" t="s">
        <v>950</v>
      </c>
      <c r="D293" s="194" t="s">
        <v>875</v>
      </c>
      <c r="E293" s="18"/>
      <c r="F293" s="657" t="str">
        <f>IFERROR(INDEX('BAZA PODATKOV'!$B$213:$B$220,MATCH(E293,'BAZA PODATKOV'!$A$213:$A$220,0),1),"")</f>
        <v/>
      </c>
      <c r="G293" s="18"/>
      <c r="H293" s="659"/>
      <c r="I293" s="659"/>
      <c r="J293" s="18"/>
      <c r="K293" s="659"/>
      <c r="L293" s="656" t="str">
        <f>IF($B293=FALSE,"",MAX(L$292:L292)+1)</f>
        <v/>
      </c>
      <c r="O293" s="57"/>
      <c r="P293" s="58" t="str">
        <f t="shared" ref="P293:P299" si="0">IFERROR(INDEX($C$293:$K$302,MATCH(ROW()-ROW($P$292),$O$293:$O$302,0),1),"")</f>
        <v/>
      </c>
      <c r="Q293" s="55"/>
      <c r="R293" s="55"/>
      <c r="S293" s="55"/>
      <c r="T293" s="55"/>
      <c r="U293" s="55"/>
      <c r="V293" s="55"/>
      <c r="W293" s="55"/>
      <c r="X293" s="55"/>
      <c r="Y293" s="55"/>
      <c r="Z293" s="55"/>
      <c r="AA293" s="55"/>
      <c r="AB293" s="55"/>
      <c r="AC293" s="55"/>
      <c r="AD293" s="55"/>
      <c r="AE293" s="55"/>
      <c r="AF293" s="55"/>
      <c r="AG293" s="55"/>
      <c r="AH293" s="55"/>
      <c r="AI293" s="55"/>
      <c r="AJ293" s="55"/>
    </row>
    <row r="294" spans="1:36" s="7" customFormat="1" ht="30" customHeight="1" thickTop="1" thickBot="1" x14ac:dyDescent="0.35">
      <c r="A294" s="187"/>
      <c r="B294" s="78" t="b">
        <v>0</v>
      </c>
      <c r="C294" s="194" t="s">
        <v>951</v>
      </c>
      <c r="D294" s="194" t="s">
        <v>876</v>
      </c>
      <c r="E294" s="18"/>
      <c r="F294" s="657" t="str">
        <f>IFERROR(INDEX('BAZA PODATKOV'!$B$213:$B$220,MATCH(E294,'BAZA PODATKOV'!$A$213:$A$220,0),1),"")</f>
        <v/>
      </c>
      <c r="G294" s="18"/>
      <c r="H294" s="659"/>
      <c r="I294" s="659"/>
      <c r="J294" s="18"/>
      <c r="K294" s="659"/>
      <c r="L294" s="656" t="str">
        <f>IF($B294=FALSE,"",MAX(L$292:L293)+1)</f>
        <v/>
      </c>
      <c r="O294" s="57"/>
      <c r="P294" s="58" t="str">
        <f t="shared" si="0"/>
        <v/>
      </c>
      <c r="Q294" s="55"/>
      <c r="R294" s="55"/>
      <c r="S294" s="55"/>
      <c r="T294" s="55"/>
      <c r="U294" s="55"/>
      <c r="V294" s="55"/>
      <c r="W294" s="55"/>
      <c r="X294" s="55"/>
      <c r="Y294" s="55"/>
      <c r="Z294" s="55"/>
      <c r="AA294" s="55"/>
      <c r="AB294" s="55"/>
      <c r="AC294" s="55"/>
      <c r="AD294" s="55"/>
      <c r="AE294" s="55"/>
      <c r="AF294" s="55"/>
      <c r="AG294" s="55"/>
      <c r="AH294" s="55"/>
      <c r="AI294" s="55"/>
      <c r="AJ294" s="55"/>
    </row>
    <row r="295" spans="1:36" ht="30" customHeight="1" thickTop="1" thickBot="1" x14ac:dyDescent="0.35">
      <c r="B295" s="78" t="b">
        <v>0</v>
      </c>
      <c r="C295" s="194" t="s">
        <v>104</v>
      </c>
      <c r="D295" s="194" t="s">
        <v>498</v>
      </c>
      <c r="E295" s="18"/>
      <c r="F295" s="657" t="str">
        <f>IFERROR(INDEX('BAZA PODATKOV'!$B$213:$B$303,MATCH(E295,'BAZA PODATKOV'!$A$213:$A$303,0),1),"")</f>
        <v/>
      </c>
      <c r="G295" s="18"/>
      <c r="H295" s="659"/>
      <c r="I295" s="659"/>
      <c r="J295" s="18"/>
      <c r="K295" s="659"/>
      <c r="L295" s="656" t="str">
        <f>IF($B295=FALSE,"",MAX(L$292:L294)+1)</f>
        <v/>
      </c>
      <c r="M295" s="7"/>
      <c r="O295" s="57"/>
      <c r="P295" s="58" t="str">
        <f t="shared" si="0"/>
        <v/>
      </c>
      <c r="Q295" s="54"/>
      <c r="R295" s="54"/>
      <c r="S295" s="54"/>
      <c r="T295" s="54"/>
      <c r="U295" s="54"/>
      <c r="V295" s="54"/>
      <c r="W295" s="54"/>
      <c r="X295" s="54"/>
      <c r="Y295" s="54"/>
      <c r="Z295" s="54"/>
      <c r="AA295" s="54"/>
      <c r="AB295" s="54"/>
      <c r="AC295" s="54"/>
      <c r="AD295" s="54"/>
      <c r="AE295" s="54"/>
      <c r="AF295" s="54"/>
      <c r="AG295" s="54"/>
      <c r="AH295" s="54"/>
      <c r="AI295" s="54"/>
      <c r="AJ295" s="54"/>
    </row>
    <row r="296" spans="1:36" ht="30" customHeight="1" thickTop="1" thickBot="1" x14ac:dyDescent="0.35">
      <c r="B296" s="78" t="b">
        <v>0</v>
      </c>
      <c r="C296" s="194" t="s">
        <v>877</v>
      </c>
      <c r="D296" s="194" t="s">
        <v>878</v>
      </c>
      <c r="E296" s="18"/>
      <c r="F296" s="657" t="str">
        <f>IFERROR(INDEX('BAZA PODATKOV'!$B$213:$B$303,MATCH(E296,'BAZA PODATKOV'!$A$213:$A$303,0),1),"")</f>
        <v/>
      </c>
      <c r="G296" s="18"/>
      <c r="H296" s="659"/>
      <c r="I296" s="659"/>
      <c r="J296" s="18"/>
      <c r="K296" s="659"/>
      <c r="L296" s="656" t="str">
        <f>IF($B296=FALSE,"",MAX(L$292:L295)+1)</f>
        <v/>
      </c>
      <c r="M296" s="7"/>
      <c r="O296" s="57"/>
      <c r="P296" s="58" t="str">
        <f t="shared" si="0"/>
        <v/>
      </c>
      <c r="Q296" s="54"/>
      <c r="R296" s="54"/>
      <c r="S296" s="54"/>
      <c r="T296" s="54"/>
      <c r="U296" s="54"/>
      <c r="V296" s="54"/>
      <c r="W296" s="54"/>
      <c r="X296" s="54"/>
      <c r="Y296" s="54"/>
      <c r="Z296" s="54"/>
      <c r="AA296" s="54"/>
      <c r="AB296" s="54"/>
      <c r="AC296" s="54"/>
      <c r="AD296" s="54"/>
      <c r="AE296" s="54"/>
      <c r="AF296" s="54"/>
      <c r="AG296" s="54"/>
      <c r="AH296" s="54"/>
      <c r="AI296" s="54"/>
      <c r="AJ296" s="54"/>
    </row>
    <row r="297" spans="1:36" ht="30" customHeight="1" thickTop="1" thickBot="1" x14ac:dyDescent="0.35">
      <c r="B297" s="78" t="b">
        <v>0</v>
      </c>
      <c r="C297" s="194" t="s">
        <v>105</v>
      </c>
      <c r="D297" s="194" t="s">
        <v>499</v>
      </c>
      <c r="E297" s="18"/>
      <c r="F297" s="657" t="str">
        <f>IFERROR(INDEX('BAZA PODATKOV'!$B$213:$B$303,MATCH(E297,'BAZA PODATKOV'!$A$213:$A$303,0),1),"")</f>
        <v/>
      </c>
      <c r="G297" s="18"/>
      <c r="H297" s="659"/>
      <c r="I297" s="659"/>
      <c r="J297" s="18"/>
      <c r="K297" s="659"/>
      <c r="L297" s="656" t="str">
        <f>IF($B297=FALSE,"",MAX(L$292:L296)+1)</f>
        <v/>
      </c>
      <c r="O297" s="57"/>
      <c r="P297" s="58" t="str">
        <f t="shared" si="0"/>
        <v/>
      </c>
      <c r="Q297" s="54"/>
      <c r="R297" s="54"/>
      <c r="S297" s="54"/>
      <c r="T297" s="54"/>
      <c r="U297" s="54"/>
      <c r="V297" s="54"/>
      <c r="W297" s="54"/>
      <c r="X297" s="54"/>
      <c r="Y297" s="54"/>
      <c r="Z297" s="54"/>
      <c r="AA297" s="54"/>
      <c r="AB297" s="54"/>
      <c r="AC297" s="54"/>
      <c r="AD297" s="54"/>
      <c r="AE297" s="54"/>
      <c r="AF297" s="54"/>
      <c r="AG297" s="54"/>
      <c r="AH297" s="54"/>
      <c r="AI297" s="54"/>
      <c r="AJ297" s="54"/>
    </row>
    <row r="298" spans="1:36" ht="30" customHeight="1" thickTop="1" thickBot="1" x14ac:dyDescent="0.35">
      <c r="B298" s="78" t="b">
        <v>0</v>
      </c>
      <c r="C298" s="194" t="s">
        <v>106</v>
      </c>
      <c r="D298" s="194" t="s">
        <v>500</v>
      </c>
      <c r="E298" s="18"/>
      <c r="F298" s="657" t="str">
        <f>IFERROR(INDEX('BAZA PODATKOV'!$B$213:$B$303,MATCH(E298,'BAZA PODATKOV'!$A$213:$A$303,0),1),"")</f>
        <v/>
      </c>
      <c r="G298" s="18"/>
      <c r="H298" s="659"/>
      <c r="I298" s="659"/>
      <c r="J298" s="18"/>
      <c r="K298" s="659"/>
      <c r="L298" s="656" t="str">
        <f>IF($B298=FALSE,"",MAX(L$292:L297)+1)</f>
        <v/>
      </c>
      <c r="O298" s="57"/>
      <c r="P298" s="58" t="str">
        <f t="shared" si="0"/>
        <v/>
      </c>
      <c r="Q298" s="54"/>
      <c r="R298" s="54"/>
      <c r="S298" s="54"/>
      <c r="T298" s="54"/>
      <c r="U298" s="54"/>
      <c r="V298" s="54"/>
      <c r="W298" s="54"/>
      <c r="X298" s="54"/>
      <c r="Y298" s="54"/>
      <c r="Z298" s="54"/>
      <c r="AA298" s="54"/>
      <c r="AB298" s="54"/>
      <c r="AC298" s="54"/>
      <c r="AD298" s="54"/>
      <c r="AE298" s="54"/>
      <c r="AF298" s="54"/>
      <c r="AG298" s="54"/>
      <c r="AH298" s="54"/>
      <c r="AI298" s="54"/>
      <c r="AJ298" s="54"/>
    </row>
    <row r="299" spans="1:36" ht="30" customHeight="1" thickTop="1" thickBot="1" x14ac:dyDescent="0.35">
      <c r="B299" s="78" t="b">
        <v>0</v>
      </c>
      <c r="C299" s="194" t="s">
        <v>192</v>
      </c>
      <c r="D299" s="194" t="s">
        <v>501</v>
      </c>
      <c r="E299" s="18" t="s">
        <v>663</v>
      </c>
      <c r="F299" s="657" t="s">
        <v>632</v>
      </c>
      <c r="G299" s="18"/>
      <c r="H299" s="659"/>
      <c r="I299" s="659"/>
      <c r="J299" s="18"/>
      <c r="K299" s="659"/>
      <c r="L299" s="656" t="str">
        <f>IF($B299=FALSE,"",MAX(L$292:L298)+1)</f>
        <v/>
      </c>
      <c r="O299" s="57"/>
      <c r="P299" s="58" t="str">
        <f t="shared" si="0"/>
        <v/>
      </c>
      <c r="Q299" s="54"/>
      <c r="R299" s="54"/>
      <c r="S299" s="54"/>
      <c r="T299" s="54"/>
      <c r="U299" s="54"/>
      <c r="V299" s="54"/>
      <c r="W299" s="54"/>
      <c r="X299" s="54"/>
      <c r="Y299" s="54"/>
      <c r="Z299" s="54"/>
      <c r="AA299" s="54"/>
      <c r="AB299" s="54"/>
      <c r="AC299" s="54"/>
      <c r="AD299" s="54"/>
      <c r="AE299" s="54"/>
      <c r="AF299" s="54"/>
      <c r="AG299" s="54"/>
      <c r="AH299" s="54"/>
      <c r="AI299" s="54"/>
      <c r="AJ299" s="54"/>
    </row>
    <row r="300" spans="1:36" ht="30" customHeight="1" thickTop="1" thickBot="1" x14ac:dyDescent="0.35">
      <c r="B300" s="78" t="b">
        <v>0</v>
      </c>
      <c r="C300" s="194" t="s">
        <v>203</v>
      </c>
      <c r="D300" s="194" t="s">
        <v>502</v>
      </c>
      <c r="E300" s="18"/>
      <c r="F300" s="657" t="str">
        <f>IFERROR(INDEX('BAZA PODATKOV'!$B$213:$B$303,MATCH(E300,'BAZA PODATKOV'!$A$213:$A$303,0),1),"")</f>
        <v/>
      </c>
      <c r="G300" s="18"/>
      <c r="H300" s="659"/>
      <c r="I300" s="659"/>
      <c r="J300" s="18"/>
      <c r="K300" s="659"/>
      <c r="L300" s="656" t="str">
        <f>IF($B300=FALSE,"",MAX(L$292:L299)+1)</f>
        <v/>
      </c>
      <c r="O300" s="57"/>
      <c r="P300" s="58"/>
      <c r="Q300" s="54"/>
      <c r="R300" s="54"/>
      <c r="S300" s="54"/>
      <c r="T300" s="54"/>
      <c r="U300" s="54"/>
      <c r="V300" s="54"/>
      <c r="W300" s="54"/>
      <c r="X300" s="54"/>
      <c r="Y300" s="54"/>
      <c r="Z300" s="54"/>
      <c r="AA300" s="54"/>
      <c r="AB300" s="54"/>
      <c r="AC300" s="54"/>
      <c r="AD300" s="54"/>
      <c r="AE300" s="54"/>
      <c r="AF300" s="54"/>
      <c r="AG300" s="54"/>
      <c r="AH300" s="54"/>
      <c r="AI300" s="54"/>
      <c r="AJ300" s="54"/>
    </row>
    <row r="301" spans="1:36" ht="18" thickTop="1" thickBot="1" x14ac:dyDescent="0.35">
      <c r="B301" s="78" t="b">
        <v>0</v>
      </c>
      <c r="C301" s="194" t="s">
        <v>205</v>
      </c>
      <c r="D301" s="194" t="s">
        <v>503</v>
      </c>
      <c r="E301" s="18"/>
      <c r="F301" s="657" t="str">
        <f>IFERROR(INDEX('BAZA PODATKOV'!$B$278:$B$286,MATCH(E301,'BAZA PODATKOV'!$A$278:$A$286,0),1),"")</f>
        <v/>
      </c>
      <c r="G301" s="18"/>
      <c r="H301" s="659"/>
      <c r="I301" s="659"/>
      <c r="J301" s="18"/>
      <c r="K301" s="659"/>
      <c r="L301" s="656" t="str">
        <f>IF($B301=FALSE,"",MAX(L$292:L300)+1)</f>
        <v/>
      </c>
      <c r="O301" s="57"/>
      <c r="P301" s="59"/>
      <c r="Q301" s="54"/>
      <c r="R301" s="54"/>
      <c r="S301" s="54"/>
      <c r="T301" s="54"/>
      <c r="U301" s="54"/>
      <c r="V301" s="54"/>
      <c r="W301" s="54"/>
      <c r="X301" s="54"/>
      <c r="Y301" s="54"/>
      <c r="Z301" s="54"/>
      <c r="AA301" s="54"/>
      <c r="AB301" s="54"/>
      <c r="AC301" s="54"/>
      <c r="AD301" s="54"/>
      <c r="AE301" s="54"/>
      <c r="AF301" s="54"/>
      <c r="AG301" s="54"/>
      <c r="AH301" s="54"/>
      <c r="AI301" s="54"/>
      <c r="AJ301" s="54"/>
    </row>
    <row r="302" spans="1:36" ht="30" customHeight="1" thickTop="1" thickBot="1" x14ac:dyDescent="0.35">
      <c r="B302" s="78" t="b">
        <v>0</v>
      </c>
      <c r="C302" s="194" t="s">
        <v>208</v>
      </c>
      <c r="D302" s="194" t="s">
        <v>504</v>
      </c>
      <c r="E302" s="18" t="s">
        <v>210</v>
      </c>
      <c r="F302" s="658" t="s">
        <v>688</v>
      </c>
      <c r="G302" s="18"/>
      <c r="H302" s="659"/>
      <c r="I302" s="659"/>
      <c r="J302" s="18"/>
      <c r="K302" s="659"/>
      <c r="L302" s="656" t="str">
        <f>IF($B302=FALSE,"",MAX(L$292:L301)+1)</f>
        <v/>
      </c>
      <c r="O302" s="57"/>
      <c r="P302" s="59"/>
      <c r="Q302" s="54"/>
      <c r="R302" s="54"/>
      <c r="S302" s="54"/>
      <c r="T302" s="54"/>
      <c r="U302" s="54"/>
      <c r="V302" s="54"/>
      <c r="W302" s="54"/>
      <c r="X302" s="54"/>
      <c r="Y302" s="54"/>
      <c r="Z302" s="54"/>
      <c r="AA302" s="54"/>
      <c r="AB302" s="54"/>
      <c r="AC302" s="54"/>
      <c r="AD302" s="54"/>
      <c r="AE302" s="54"/>
      <c r="AF302" s="54"/>
      <c r="AG302" s="54"/>
      <c r="AH302" s="54"/>
      <c r="AI302" s="54"/>
      <c r="AJ302" s="54"/>
    </row>
    <row r="303" spans="1:36" ht="30" customHeight="1" thickTop="1" thickBot="1" x14ac:dyDescent="0.35">
      <c r="B303" s="78" t="b">
        <v>0</v>
      </c>
      <c r="C303" s="194" t="s">
        <v>220</v>
      </c>
      <c r="D303" s="194" t="s">
        <v>880</v>
      </c>
      <c r="E303" s="18" t="s">
        <v>955</v>
      </c>
      <c r="F303" s="658" t="s">
        <v>954</v>
      </c>
      <c r="G303" s="18"/>
      <c r="H303" s="659"/>
      <c r="I303" s="659"/>
      <c r="J303" s="18"/>
      <c r="K303" s="659"/>
      <c r="L303" s="656" t="str">
        <f>IF($B303=FALSE,"",MAX(L$292:L302)+1)</f>
        <v/>
      </c>
      <c r="O303" s="57"/>
      <c r="P303" s="59"/>
      <c r="Q303" s="54"/>
      <c r="R303" s="54"/>
      <c r="S303" s="54"/>
      <c r="T303" s="54"/>
      <c r="U303" s="54"/>
      <c r="V303" s="54"/>
      <c r="W303" s="54"/>
      <c r="X303" s="54"/>
      <c r="Y303" s="54"/>
      <c r="Z303" s="54"/>
      <c r="AA303" s="54"/>
      <c r="AB303" s="54"/>
      <c r="AC303" s="54"/>
      <c r="AD303" s="54"/>
      <c r="AE303" s="54"/>
      <c r="AF303" s="54"/>
      <c r="AG303" s="54"/>
      <c r="AH303" s="54"/>
      <c r="AI303" s="54"/>
      <c r="AJ303" s="54"/>
    </row>
    <row r="304" spans="1:36" ht="30" customHeight="1" thickTop="1" thickBot="1" x14ac:dyDescent="0.35">
      <c r="B304" s="78" t="b">
        <v>0</v>
      </c>
      <c r="C304" s="194" t="s">
        <v>879</v>
      </c>
      <c r="D304" s="194" t="s">
        <v>881</v>
      </c>
      <c r="E304" s="18"/>
      <c r="F304" s="15"/>
      <c r="G304" s="18"/>
      <c r="H304" s="659"/>
      <c r="I304" s="659"/>
      <c r="J304" s="18"/>
      <c r="K304" s="659"/>
      <c r="L304" s="656" t="str">
        <f>IF($B304=FALSE,"",MAX(L$292:L303)+1)</f>
        <v/>
      </c>
      <c r="O304" s="57"/>
      <c r="P304" s="59"/>
      <c r="Q304" s="54"/>
      <c r="R304" s="54"/>
      <c r="S304" s="54"/>
      <c r="T304" s="54"/>
      <c r="U304" s="54"/>
      <c r="V304" s="54"/>
      <c r="W304" s="54"/>
      <c r="X304" s="54"/>
      <c r="Y304" s="54"/>
      <c r="Z304" s="54"/>
      <c r="AA304" s="54"/>
      <c r="AB304" s="54"/>
      <c r="AC304" s="54"/>
      <c r="AD304" s="54"/>
      <c r="AE304" s="54"/>
      <c r="AF304" s="54"/>
      <c r="AG304" s="54"/>
      <c r="AH304" s="54"/>
      <c r="AI304" s="54"/>
      <c r="AJ304" s="54"/>
    </row>
    <row r="305" spans="1:36" ht="51" thickTop="1" thickBot="1" x14ac:dyDescent="0.35">
      <c r="B305" s="78" t="b">
        <v>0</v>
      </c>
      <c r="C305" s="194" t="s">
        <v>223</v>
      </c>
      <c r="D305" s="194" t="s">
        <v>507</v>
      </c>
      <c r="E305" s="18" t="s">
        <v>633</v>
      </c>
      <c r="F305" s="657" t="s">
        <v>635</v>
      </c>
      <c r="G305" s="18"/>
      <c r="H305" s="659"/>
      <c r="I305" s="659"/>
      <c r="J305" s="18"/>
      <c r="K305" s="659"/>
      <c r="L305" s="656" t="str">
        <f>IF($B305=FALSE,"",MAX(L$292:L304)+1)</f>
        <v/>
      </c>
      <c r="O305" s="57"/>
      <c r="P305" s="59"/>
      <c r="Q305" s="54"/>
      <c r="R305" s="54"/>
      <c r="S305" s="54"/>
      <c r="T305" s="54"/>
      <c r="U305" s="54"/>
      <c r="V305" s="54"/>
      <c r="W305" s="54"/>
      <c r="X305" s="54"/>
      <c r="Y305" s="54"/>
      <c r="Z305" s="54"/>
      <c r="AA305" s="54"/>
      <c r="AB305" s="54"/>
      <c r="AC305" s="54"/>
      <c r="AD305" s="54"/>
      <c r="AE305" s="54"/>
      <c r="AF305" s="54"/>
      <c r="AG305" s="54"/>
      <c r="AH305" s="54"/>
      <c r="AI305" s="54"/>
      <c r="AJ305" s="54"/>
    </row>
    <row r="306" spans="1:36" ht="30" customHeight="1" thickTop="1" thickBot="1" x14ac:dyDescent="0.35">
      <c r="B306" s="78" t="b">
        <v>0</v>
      </c>
      <c r="C306" s="194" t="s">
        <v>248</v>
      </c>
      <c r="D306" s="194" t="s">
        <v>508</v>
      </c>
      <c r="E306" s="18" t="s">
        <v>634</v>
      </c>
      <c r="F306" s="657" t="s">
        <v>636</v>
      </c>
      <c r="G306" s="18"/>
      <c r="H306" s="659"/>
      <c r="I306" s="659"/>
      <c r="J306" s="18"/>
      <c r="K306" s="659"/>
      <c r="L306" s="656" t="str">
        <f>IF($B306=FALSE,"",MAX(L$292:L305)+1)</f>
        <v/>
      </c>
      <c r="O306" s="57"/>
      <c r="P306" s="59"/>
      <c r="Q306" s="54"/>
      <c r="R306" s="54"/>
      <c r="S306" s="54"/>
      <c r="T306" s="54"/>
      <c r="U306" s="54"/>
      <c r="V306" s="54"/>
      <c r="W306" s="54"/>
      <c r="X306" s="54"/>
      <c r="Y306" s="54"/>
      <c r="Z306" s="54"/>
      <c r="AA306" s="54"/>
      <c r="AB306" s="54"/>
      <c r="AC306" s="54"/>
      <c r="AD306" s="54"/>
      <c r="AE306" s="54"/>
      <c r="AF306" s="54"/>
      <c r="AG306" s="54"/>
      <c r="AH306" s="54"/>
      <c r="AI306" s="54"/>
      <c r="AJ306" s="54"/>
    </row>
    <row r="307" spans="1:36" ht="30" customHeight="1" thickTop="1" thickBot="1" x14ac:dyDescent="0.35">
      <c r="B307" s="78" t="b">
        <v>0</v>
      </c>
      <c r="C307" s="194" t="s">
        <v>249</v>
      </c>
      <c r="D307" s="194" t="s">
        <v>509</v>
      </c>
      <c r="E307" s="18"/>
      <c r="F307" s="15"/>
      <c r="G307" s="18"/>
      <c r="H307" s="659"/>
      <c r="I307" s="659"/>
      <c r="J307" s="18"/>
      <c r="K307" s="659"/>
      <c r="L307" s="656" t="str">
        <f>IF($B307=FALSE,"",MAX(L$292:L306)+1)</f>
        <v/>
      </c>
      <c r="O307" s="57"/>
      <c r="P307" s="59"/>
      <c r="Q307" s="54"/>
      <c r="R307" s="54"/>
      <c r="S307" s="54"/>
      <c r="T307" s="54"/>
      <c r="U307" s="54"/>
      <c r="V307" s="54"/>
      <c r="W307" s="54"/>
      <c r="X307" s="54"/>
      <c r="Y307" s="54"/>
      <c r="Z307" s="54"/>
      <c r="AA307" s="54"/>
      <c r="AB307" s="54"/>
      <c r="AC307" s="54"/>
      <c r="AD307" s="54"/>
      <c r="AE307" s="54"/>
      <c r="AF307" s="54"/>
      <c r="AG307" s="54"/>
      <c r="AH307" s="54"/>
      <c r="AI307" s="54"/>
      <c r="AJ307" s="54"/>
    </row>
    <row r="308" spans="1:36" ht="30" customHeight="1" thickTop="1" thickBot="1" x14ac:dyDescent="0.35">
      <c r="B308" s="78" t="b">
        <v>0</v>
      </c>
      <c r="C308" s="196" t="s">
        <v>477</v>
      </c>
      <c r="D308" s="196" t="s">
        <v>113</v>
      </c>
      <c r="E308" s="15"/>
      <c r="F308" s="15"/>
      <c r="G308" s="18"/>
      <c r="H308" s="659"/>
      <c r="I308" s="659"/>
      <c r="J308" s="18"/>
      <c r="K308" s="659"/>
      <c r="L308" s="656" t="str">
        <f>IF($B308=FALSE,"",MAX(L$292:L307)+1)</f>
        <v/>
      </c>
      <c r="O308" s="57"/>
      <c r="P308" s="59"/>
      <c r="Q308" s="54"/>
      <c r="R308" s="54"/>
      <c r="S308" s="54"/>
      <c r="T308" s="54"/>
      <c r="U308" s="54"/>
      <c r="V308" s="54"/>
      <c r="W308" s="54"/>
      <c r="X308" s="54"/>
      <c r="Y308" s="54"/>
      <c r="Z308" s="54"/>
      <c r="AA308" s="54"/>
      <c r="AB308" s="54"/>
      <c r="AC308" s="54"/>
      <c r="AD308" s="54"/>
      <c r="AE308" s="54"/>
      <c r="AF308" s="54"/>
      <c r="AG308" s="54"/>
      <c r="AH308" s="54"/>
      <c r="AI308" s="54"/>
      <c r="AJ308" s="54"/>
    </row>
    <row r="309" spans="1:36" ht="30" customHeight="1" thickTop="1" thickBot="1" x14ac:dyDescent="0.35">
      <c r="B309" s="78" t="b">
        <v>0</v>
      </c>
      <c r="C309" s="196" t="s">
        <v>477</v>
      </c>
      <c r="D309" s="196" t="s">
        <v>113</v>
      </c>
      <c r="E309" s="15"/>
      <c r="F309" s="15"/>
      <c r="G309" s="18"/>
      <c r="H309" s="659"/>
      <c r="I309" s="659"/>
      <c r="J309" s="18"/>
      <c r="K309" s="659"/>
      <c r="L309" s="656" t="str">
        <f>IF($B309=FALSE,"",MAX(L$292:L308)+1)</f>
        <v/>
      </c>
      <c r="O309" s="57"/>
      <c r="P309" s="59"/>
      <c r="Q309" s="54"/>
      <c r="R309" s="54"/>
      <c r="S309" s="54"/>
      <c r="T309" s="54"/>
      <c r="U309" s="54"/>
      <c r="V309" s="54"/>
      <c r="W309" s="54"/>
      <c r="X309" s="54"/>
      <c r="Y309" s="54"/>
      <c r="Z309" s="54"/>
      <c r="AA309" s="54"/>
      <c r="AB309" s="54"/>
      <c r="AC309" s="54"/>
      <c r="AD309" s="54"/>
      <c r="AE309" s="54"/>
      <c r="AF309" s="54"/>
      <c r="AG309" s="54"/>
      <c r="AH309" s="54"/>
      <c r="AI309" s="54"/>
      <c r="AJ309" s="54"/>
    </row>
    <row r="310" spans="1:36" ht="30" customHeight="1" thickTop="1" thickBot="1" x14ac:dyDescent="0.35">
      <c r="B310" s="78" t="b">
        <v>0</v>
      </c>
      <c r="C310" s="196" t="s">
        <v>477</v>
      </c>
      <c r="D310" s="196" t="s">
        <v>113</v>
      </c>
      <c r="E310" s="15"/>
      <c r="F310" s="15"/>
      <c r="G310" s="18"/>
      <c r="H310" s="659"/>
      <c r="I310" s="659"/>
      <c r="J310" s="18"/>
      <c r="K310" s="659"/>
      <c r="L310" s="656" t="str">
        <f>IF($B310=FALSE,"",MAX(L$292:L309)+1)</f>
        <v/>
      </c>
      <c r="O310" s="57"/>
      <c r="P310" s="59"/>
      <c r="Q310" s="54"/>
      <c r="R310" s="54"/>
      <c r="S310" s="54"/>
      <c r="T310" s="54"/>
      <c r="U310" s="54"/>
      <c r="V310" s="54"/>
      <c r="W310" s="54"/>
      <c r="X310" s="54"/>
      <c r="Y310" s="54"/>
      <c r="Z310" s="54"/>
      <c r="AA310" s="54"/>
      <c r="AB310" s="54"/>
      <c r="AC310" s="54"/>
      <c r="AD310" s="54"/>
      <c r="AE310" s="54"/>
      <c r="AF310" s="54"/>
      <c r="AG310" s="54"/>
      <c r="AH310" s="54"/>
      <c r="AI310" s="54"/>
      <c r="AJ310" s="54"/>
    </row>
    <row r="311" spans="1:36" ht="16.5" thickTop="1" thickBot="1" x14ac:dyDescent="0.3">
      <c r="A311" s="181"/>
      <c r="B311" s="378" t="s">
        <v>1193</v>
      </c>
      <c r="C311" s="378" t="s">
        <v>173</v>
      </c>
      <c r="D311" s="378"/>
      <c r="E311" s="378"/>
      <c r="F311" s="378"/>
      <c r="G311" s="378"/>
      <c r="H311" s="378"/>
      <c r="I311" s="378"/>
      <c r="J311" s="378"/>
      <c r="K311" s="378"/>
      <c r="L311" s="32"/>
      <c r="O311" s="57"/>
      <c r="P311" s="54"/>
      <c r="Q311" s="54"/>
      <c r="R311" s="54"/>
      <c r="S311" s="54"/>
      <c r="T311" s="54"/>
      <c r="U311" s="54"/>
      <c r="V311" s="54"/>
      <c r="W311" s="54"/>
      <c r="X311" s="54"/>
      <c r="Y311" s="54"/>
      <c r="Z311" s="54"/>
      <c r="AA311" s="54"/>
      <c r="AB311" s="54"/>
      <c r="AC311" s="54"/>
      <c r="AD311" s="54"/>
      <c r="AE311" s="54"/>
      <c r="AF311" s="54"/>
      <c r="AG311" s="54"/>
      <c r="AH311" s="54"/>
      <c r="AI311" s="54"/>
      <c r="AJ311" s="54"/>
    </row>
    <row r="312" spans="1:36" ht="18" customHeight="1" thickTop="1" thickBot="1" x14ac:dyDescent="0.3">
      <c r="B312" s="79"/>
      <c r="C312"/>
      <c r="D312" s="26"/>
      <c r="E312" s="385" t="s">
        <v>505</v>
      </c>
      <c r="F312" s="385"/>
      <c r="G312" s="385" t="s">
        <v>100</v>
      </c>
      <c r="H312" s="385"/>
      <c r="I312" s="385" t="s">
        <v>113</v>
      </c>
      <c r="J312" s="385"/>
      <c r="K312" s="385"/>
      <c r="L312" s="32"/>
      <c r="O312" s="57"/>
      <c r="P312" s="54"/>
      <c r="Q312" s="54"/>
      <c r="R312" s="54"/>
      <c r="S312" s="54"/>
      <c r="T312" s="54"/>
      <c r="U312" s="54"/>
      <c r="V312" s="54"/>
      <c r="W312" s="54"/>
      <c r="X312" s="54"/>
      <c r="Y312" s="54"/>
      <c r="Z312" s="54"/>
      <c r="AA312" s="54"/>
      <c r="AB312" s="54"/>
      <c r="AC312" s="54"/>
      <c r="AD312" s="54"/>
      <c r="AE312" s="54"/>
      <c r="AF312" s="54"/>
      <c r="AG312" s="54"/>
      <c r="AH312" s="54"/>
      <c r="AI312" s="54"/>
      <c r="AJ312" s="54"/>
    </row>
    <row r="313" spans="1:36" ht="34.5" thickTop="1" thickBot="1" x14ac:dyDescent="0.3">
      <c r="B313" s="12"/>
      <c r="C313" s="197" t="s">
        <v>186</v>
      </c>
      <c r="D313" s="197" t="s">
        <v>176</v>
      </c>
      <c r="E313" s="197" t="s">
        <v>23</v>
      </c>
      <c r="F313" s="197" t="s">
        <v>185</v>
      </c>
      <c r="G313" s="197" t="s">
        <v>24</v>
      </c>
      <c r="H313" s="197" t="s">
        <v>25</v>
      </c>
      <c r="I313" s="197" t="s">
        <v>910</v>
      </c>
      <c r="J313" s="197" t="s">
        <v>26</v>
      </c>
      <c r="K313" s="197" t="s">
        <v>27</v>
      </c>
      <c r="L313" s="32"/>
      <c r="O313" s="57"/>
      <c r="P313" s="56"/>
      <c r="Q313" s="54"/>
      <c r="R313" s="54"/>
      <c r="S313" s="54"/>
      <c r="T313" s="54"/>
      <c r="U313" s="54"/>
      <c r="V313" s="54"/>
      <c r="W313" s="54"/>
      <c r="X313" s="54"/>
      <c r="Y313" s="54"/>
      <c r="Z313" s="54"/>
      <c r="AA313" s="54"/>
      <c r="AB313" s="54"/>
      <c r="AC313" s="54"/>
      <c r="AD313" s="54"/>
      <c r="AE313" s="54"/>
      <c r="AF313" s="54"/>
      <c r="AG313" s="54"/>
      <c r="AH313" s="54"/>
      <c r="AI313" s="54"/>
      <c r="AJ313" s="54"/>
    </row>
    <row r="314" spans="1:36" ht="18" thickTop="1" thickBot="1" x14ac:dyDescent="0.35">
      <c r="B314" s="80" t="b">
        <v>0</v>
      </c>
      <c r="C314" s="194" t="s">
        <v>174</v>
      </c>
      <c r="D314" s="194" t="s">
        <v>113</v>
      </c>
      <c r="E314" s="15"/>
      <c r="F314" s="15"/>
      <c r="G314" s="18"/>
      <c r="H314" s="659"/>
      <c r="I314" s="659"/>
      <c r="J314" s="18"/>
      <c r="K314" s="659"/>
      <c r="L314" s="656" t="str">
        <f>IF($B314=FALSE,"",MAX(L$313:L313)+1)</f>
        <v/>
      </c>
      <c r="O314" s="57"/>
      <c r="P314" s="60"/>
      <c r="Q314" s="54"/>
      <c r="R314" s="54"/>
      <c r="S314" s="54"/>
      <c r="T314" s="54"/>
      <c r="U314" s="54"/>
      <c r="V314" s="54"/>
      <c r="W314" s="54"/>
      <c r="X314" s="54"/>
      <c r="Y314" s="54"/>
      <c r="Z314" s="54"/>
      <c r="AA314" s="54"/>
      <c r="AB314" s="54"/>
      <c r="AC314" s="54"/>
      <c r="AD314" s="54"/>
      <c r="AE314" s="54"/>
      <c r="AF314" s="54"/>
      <c r="AG314" s="54"/>
      <c r="AH314" s="54"/>
      <c r="AI314" s="54"/>
      <c r="AJ314" s="54"/>
    </row>
    <row r="315" spans="1:36" ht="18" thickTop="1" thickBot="1" x14ac:dyDescent="0.35">
      <c r="B315" s="80" t="b">
        <v>0</v>
      </c>
      <c r="C315" s="194" t="s">
        <v>59</v>
      </c>
      <c r="D315" s="194" t="s">
        <v>476</v>
      </c>
      <c r="E315" s="15"/>
      <c r="F315" s="657" t="str">
        <f>IFERROR(INDEX('BAZA PODATKOV'!$B$213:$B$303,MATCH(E315,'BAZA PODATKOV'!$A$213:$A$303,0),1),"")</f>
        <v/>
      </c>
      <c r="G315" s="18"/>
      <c r="H315" s="659"/>
      <c r="I315" s="659"/>
      <c r="J315" s="18"/>
      <c r="K315" s="659"/>
      <c r="L315" s="656" t="str">
        <f>IF($B315=FALSE,"",MAX(L$313:L314)+1)</f>
        <v/>
      </c>
      <c r="O315" s="57"/>
      <c r="P315" s="59"/>
      <c r="Q315" s="54"/>
      <c r="R315" s="54"/>
      <c r="S315" s="54"/>
      <c r="T315" s="54"/>
      <c r="U315" s="54"/>
      <c r="V315" s="54"/>
      <c r="W315" s="54"/>
      <c r="X315" s="54"/>
      <c r="Y315" s="54"/>
      <c r="Z315" s="54"/>
      <c r="AA315" s="54"/>
      <c r="AB315" s="54"/>
      <c r="AC315" s="54"/>
      <c r="AD315" s="54"/>
      <c r="AE315" s="54"/>
      <c r="AF315" s="54"/>
      <c r="AG315" s="54"/>
      <c r="AH315" s="54"/>
      <c r="AI315" s="54"/>
      <c r="AJ315" s="54"/>
    </row>
    <row r="316" spans="1:36" ht="18" thickTop="1" thickBot="1" x14ac:dyDescent="0.35">
      <c r="B316" s="80" t="b">
        <v>0</v>
      </c>
      <c r="C316" s="194" t="s">
        <v>60</v>
      </c>
      <c r="D316" s="194" t="s">
        <v>476</v>
      </c>
      <c r="E316" s="15"/>
      <c r="F316" s="15"/>
      <c r="G316" s="18"/>
      <c r="H316" s="659"/>
      <c r="I316" s="659"/>
      <c r="J316" s="18"/>
      <c r="K316" s="659"/>
      <c r="L316" s="656" t="str">
        <f>IF($B316=FALSE,"",MAX(L$313:L315)+1)</f>
        <v/>
      </c>
      <c r="O316" s="57"/>
      <c r="P316" s="59"/>
      <c r="Q316" s="54"/>
      <c r="R316" s="54"/>
      <c r="S316" s="54"/>
      <c r="T316" s="54"/>
      <c r="U316" s="54"/>
      <c r="V316" s="54"/>
      <c r="W316" s="54"/>
      <c r="X316" s="54"/>
      <c r="Y316" s="54"/>
      <c r="Z316" s="54"/>
      <c r="AA316" s="54"/>
      <c r="AB316" s="54"/>
      <c r="AC316" s="54"/>
      <c r="AD316" s="54"/>
      <c r="AE316" s="54"/>
      <c r="AF316" s="54"/>
      <c r="AG316" s="54"/>
      <c r="AH316" s="54"/>
      <c r="AI316" s="54"/>
      <c r="AJ316" s="54"/>
    </row>
    <row r="317" spans="1:36" ht="18" thickTop="1" thickBot="1" x14ac:dyDescent="0.35">
      <c r="B317" s="80" t="b">
        <v>0</v>
      </c>
      <c r="C317" s="194" t="s">
        <v>50</v>
      </c>
      <c r="D317" s="194" t="s">
        <v>113</v>
      </c>
      <c r="E317" s="15"/>
      <c r="F317" s="15"/>
      <c r="G317" s="18"/>
      <c r="H317" s="659"/>
      <c r="I317" s="659"/>
      <c r="J317" s="18"/>
      <c r="K317" s="659"/>
      <c r="L317" s="656" t="str">
        <f>IF($B317=FALSE,"",MAX(L$313:L316)+1)</f>
        <v/>
      </c>
      <c r="O317" s="57"/>
      <c r="P317" s="60"/>
      <c r="Q317" s="54"/>
      <c r="R317" s="54"/>
      <c r="S317" s="54"/>
      <c r="T317" s="54"/>
      <c r="U317" s="54"/>
      <c r="V317" s="54"/>
      <c r="W317" s="54"/>
      <c r="X317" s="54"/>
      <c r="Y317" s="54"/>
      <c r="Z317" s="54"/>
      <c r="AA317" s="54"/>
      <c r="AB317" s="54"/>
      <c r="AC317" s="54"/>
      <c r="AD317" s="54"/>
      <c r="AE317" s="54"/>
      <c r="AF317" s="54"/>
      <c r="AG317" s="54"/>
      <c r="AH317" s="54"/>
      <c r="AI317" s="54"/>
      <c r="AJ317" s="54"/>
    </row>
    <row r="318" spans="1:36" ht="18" thickTop="1" thickBot="1" x14ac:dyDescent="0.35">
      <c r="B318" s="80" t="b">
        <v>0</v>
      </c>
      <c r="C318" s="194" t="s">
        <v>51</v>
      </c>
      <c r="D318" s="194" t="s">
        <v>113</v>
      </c>
      <c r="E318" s="15"/>
      <c r="F318" s="15"/>
      <c r="G318" s="18"/>
      <c r="H318" s="659"/>
      <c r="I318" s="659"/>
      <c r="J318" s="18"/>
      <c r="K318" s="659"/>
      <c r="L318" s="656" t="str">
        <f>IF($B318=FALSE,"",MAX(L$313:L317)+1)</f>
        <v/>
      </c>
      <c r="O318" s="57"/>
      <c r="P318" s="58"/>
      <c r="Q318" s="54"/>
      <c r="R318" s="54"/>
      <c r="S318" s="54"/>
      <c r="T318" s="54"/>
      <c r="U318" s="54"/>
      <c r="V318" s="54"/>
      <c r="W318" s="54"/>
      <c r="X318" s="54"/>
      <c r="Y318" s="54"/>
      <c r="Z318" s="54"/>
      <c r="AA318" s="54"/>
      <c r="AB318" s="54"/>
      <c r="AC318" s="54"/>
      <c r="AD318" s="54"/>
      <c r="AE318" s="54"/>
      <c r="AF318" s="54"/>
      <c r="AG318" s="54"/>
      <c r="AH318" s="54"/>
      <c r="AI318" s="54"/>
      <c r="AJ318" s="54"/>
    </row>
    <row r="319" spans="1:36" ht="18" thickTop="1" thickBot="1" x14ac:dyDescent="0.35">
      <c r="B319" s="80" t="b">
        <v>0</v>
      </c>
      <c r="C319" s="194" t="s">
        <v>52</v>
      </c>
      <c r="D319" s="194" t="s">
        <v>113</v>
      </c>
      <c r="E319" s="15"/>
      <c r="F319" s="15"/>
      <c r="G319" s="18"/>
      <c r="H319" s="659"/>
      <c r="I319" s="659"/>
      <c r="J319" s="18"/>
      <c r="K319" s="659"/>
      <c r="L319" s="656" t="str">
        <f>IF($B319=FALSE,"",MAX(L$313:L318)+1)</f>
        <v/>
      </c>
      <c r="O319" s="57"/>
      <c r="P319" s="58"/>
      <c r="Q319" s="54"/>
      <c r="R319" s="54"/>
      <c r="S319" s="54"/>
      <c r="T319" s="54"/>
      <c r="U319" s="54"/>
      <c r="V319" s="54"/>
      <c r="W319" s="54"/>
      <c r="X319" s="54"/>
      <c r="Y319" s="54"/>
      <c r="Z319" s="54"/>
      <c r="AA319" s="54"/>
      <c r="AB319" s="54"/>
      <c r="AC319" s="54"/>
      <c r="AD319" s="54"/>
      <c r="AE319" s="54"/>
      <c r="AF319" s="54"/>
      <c r="AG319" s="54"/>
      <c r="AH319" s="54"/>
      <c r="AI319" s="54"/>
      <c r="AJ319" s="54"/>
    </row>
    <row r="320" spans="1:36" ht="18" thickTop="1" thickBot="1" x14ac:dyDescent="0.35">
      <c r="B320" s="80" t="b">
        <v>0</v>
      </c>
      <c r="C320" s="194" t="s">
        <v>882</v>
      </c>
      <c r="D320" s="194" t="s">
        <v>113</v>
      </c>
      <c r="E320" s="15"/>
      <c r="F320" s="15"/>
      <c r="G320" s="18"/>
      <c r="H320" s="659"/>
      <c r="I320" s="659"/>
      <c r="J320" s="18"/>
      <c r="K320" s="659"/>
      <c r="L320" s="656" t="str">
        <f>IF($B320=FALSE,"",MAX(L$313:L319)+1)</f>
        <v/>
      </c>
      <c r="O320" s="57"/>
      <c r="P320" s="58"/>
      <c r="Q320" s="54"/>
      <c r="R320" s="54"/>
      <c r="S320" s="54"/>
      <c r="T320" s="54"/>
      <c r="U320" s="54"/>
      <c r="V320" s="54"/>
      <c r="W320" s="54"/>
      <c r="X320" s="54"/>
      <c r="Y320" s="54"/>
      <c r="Z320" s="54"/>
      <c r="AA320" s="54"/>
      <c r="AB320" s="54"/>
      <c r="AC320" s="54"/>
      <c r="AD320" s="54"/>
      <c r="AE320" s="54"/>
      <c r="AF320" s="54"/>
      <c r="AG320" s="54"/>
      <c r="AH320" s="54"/>
      <c r="AI320" s="54"/>
      <c r="AJ320" s="54"/>
    </row>
    <row r="321" spans="1:36" ht="18" thickTop="1" thickBot="1" x14ac:dyDescent="0.35">
      <c r="B321" s="80" t="b">
        <v>0</v>
      </c>
      <c r="C321" s="194" t="s">
        <v>215</v>
      </c>
      <c r="D321" s="194" t="s">
        <v>651</v>
      </c>
      <c r="E321" s="15"/>
      <c r="F321" s="15"/>
      <c r="G321" s="18"/>
      <c r="H321" s="659"/>
      <c r="I321" s="659"/>
      <c r="J321" s="18"/>
      <c r="K321" s="659"/>
      <c r="L321" s="656" t="str">
        <f>IF($B321=FALSE,"",MAX(L$313:L320)+1)</f>
        <v/>
      </c>
      <c r="O321" s="57"/>
      <c r="P321" s="59"/>
      <c r="Q321" s="54"/>
      <c r="R321" s="54"/>
      <c r="S321" s="54"/>
      <c r="T321" s="54"/>
      <c r="U321" s="54"/>
      <c r="V321" s="54"/>
      <c r="W321" s="54"/>
      <c r="X321" s="54"/>
      <c r="Y321" s="54"/>
      <c r="Z321" s="54"/>
      <c r="AA321" s="54"/>
      <c r="AB321" s="54"/>
      <c r="AC321" s="54"/>
      <c r="AD321" s="54"/>
      <c r="AE321" s="54"/>
      <c r="AF321" s="54"/>
      <c r="AG321" s="54"/>
      <c r="AH321" s="54"/>
      <c r="AI321" s="54"/>
      <c r="AJ321" s="54"/>
    </row>
    <row r="322" spans="1:36" ht="18" thickTop="1" thickBot="1" x14ac:dyDescent="0.35">
      <c r="B322" s="80" t="b">
        <v>0</v>
      </c>
      <c r="C322" s="194" t="s">
        <v>952</v>
      </c>
      <c r="D322" s="194" t="s">
        <v>883</v>
      </c>
      <c r="E322" s="15"/>
      <c r="F322" s="15"/>
      <c r="G322" s="18"/>
      <c r="H322" s="659"/>
      <c r="I322" s="659"/>
      <c r="J322" s="18"/>
      <c r="K322" s="659"/>
      <c r="L322" s="656" t="str">
        <f>IF($B322=FALSE,"",MAX(L$313:L321)+1)</f>
        <v/>
      </c>
      <c r="O322" s="57"/>
      <c r="P322" s="59"/>
      <c r="Q322" s="54"/>
      <c r="R322" s="54"/>
      <c r="S322" s="54"/>
      <c r="T322" s="54"/>
      <c r="U322" s="54"/>
      <c r="V322" s="54"/>
      <c r="W322" s="54"/>
      <c r="X322" s="54"/>
      <c r="Y322" s="54"/>
      <c r="Z322" s="54"/>
      <c r="AA322" s="54"/>
      <c r="AB322" s="54"/>
      <c r="AC322" s="54"/>
      <c r="AD322" s="54"/>
      <c r="AE322" s="54"/>
      <c r="AF322" s="54"/>
      <c r="AG322" s="54"/>
      <c r="AH322" s="54"/>
      <c r="AI322" s="54"/>
      <c r="AJ322" s="54"/>
    </row>
    <row r="323" spans="1:36" ht="18" thickTop="1" thickBot="1" x14ac:dyDescent="0.35">
      <c r="B323" s="80" t="b">
        <v>0</v>
      </c>
      <c r="C323" s="194" t="s">
        <v>218</v>
      </c>
      <c r="D323" s="194" t="s">
        <v>884</v>
      </c>
      <c r="E323" s="15"/>
      <c r="F323" s="15"/>
      <c r="G323" s="18"/>
      <c r="H323" s="659"/>
      <c r="I323" s="659"/>
      <c r="J323" s="18"/>
      <c r="K323" s="659"/>
      <c r="L323" s="656" t="str">
        <f>IF($B323=FALSE,"",MAX(L$313:L322)+1)</f>
        <v/>
      </c>
      <c r="O323" s="57"/>
      <c r="P323" s="59"/>
      <c r="Q323" s="54"/>
      <c r="R323" s="54"/>
      <c r="S323" s="54"/>
      <c r="T323" s="54"/>
      <c r="U323" s="54"/>
      <c r="V323" s="54"/>
      <c r="W323" s="54"/>
      <c r="X323" s="54"/>
      <c r="Y323" s="54"/>
      <c r="Z323" s="54"/>
      <c r="AA323" s="54"/>
      <c r="AB323" s="54"/>
      <c r="AC323" s="54"/>
      <c r="AD323" s="54"/>
      <c r="AE323" s="54"/>
      <c r="AF323" s="54"/>
      <c r="AG323" s="54"/>
      <c r="AH323" s="54"/>
      <c r="AI323" s="54"/>
      <c r="AJ323" s="54"/>
    </row>
    <row r="324" spans="1:36" ht="38.450000000000003" customHeight="1" thickTop="1" thickBot="1" x14ac:dyDescent="0.35">
      <c r="B324" s="80" t="b">
        <v>0</v>
      </c>
      <c r="C324" s="196" t="s">
        <v>477</v>
      </c>
      <c r="D324" s="196" t="s">
        <v>113</v>
      </c>
      <c r="E324" s="15"/>
      <c r="F324" s="15"/>
      <c r="G324" s="18"/>
      <c r="H324" s="659"/>
      <c r="I324" s="659"/>
      <c r="J324" s="18"/>
      <c r="K324" s="659"/>
      <c r="L324" s="656" t="str">
        <f>IF($B324=FALSE,"",MAX(L$313:L323)+1)</f>
        <v/>
      </c>
      <c r="O324" s="57"/>
      <c r="P324" s="59"/>
      <c r="Q324" s="54"/>
      <c r="R324" s="54"/>
      <c r="S324" s="54"/>
      <c r="T324" s="54"/>
      <c r="U324" s="54"/>
      <c r="V324" s="54"/>
      <c r="W324" s="54"/>
      <c r="X324" s="54"/>
      <c r="Y324" s="54"/>
      <c r="Z324" s="54"/>
      <c r="AA324" s="54"/>
      <c r="AB324" s="54"/>
      <c r="AC324" s="54"/>
      <c r="AD324" s="54"/>
      <c r="AE324" s="54"/>
      <c r="AF324" s="54"/>
      <c r="AG324" s="54"/>
      <c r="AH324" s="54"/>
      <c r="AI324" s="54"/>
      <c r="AJ324" s="54"/>
    </row>
    <row r="325" spans="1:36" ht="38.450000000000003" customHeight="1" thickTop="1" thickBot="1" x14ac:dyDescent="0.35">
      <c r="B325" s="80" t="b">
        <v>0</v>
      </c>
      <c r="C325" s="196" t="s">
        <v>477</v>
      </c>
      <c r="D325" s="196" t="s">
        <v>113</v>
      </c>
      <c r="E325" s="15"/>
      <c r="F325" s="15"/>
      <c r="G325" s="18"/>
      <c r="H325" s="659"/>
      <c r="I325" s="659"/>
      <c r="J325" s="18"/>
      <c r="K325" s="659"/>
      <c r="L325" s="656" t="str">
        <f>IF($B325=FALSE,"",MAX(L$313:L324)+1)</f>
        <v/>
      </c>
      <c r="O325" s="57"/>
      <c r="P325" s="59"/>
      <c r="Q325" s="54"/>
      <c r="R325" s="54"/>
      <c r="S325" s="54"/>
      <c r="T325" s="54"/>
      <c r="U325" s="54"/>
      <c r="V325" s="54"/>
      <c r="W325" s="54"/>
      <c r="X325" s="54"/>
      <c r="Y325" s="54"/>
      <c r="Z325" s="54"/>
      <c r="AA325" s="54"/>
      <c r="AB325" s="54"/>
      <c r="AC325" s="54"/>
      <c r="AD325" s="54"/>
      <c r="AE325" s="54"/>
      <c r="AF325" s="54"/>
      <c r="AG325" s="54"/>
      <c r="AH325" s="54"/>
      <c r="AI325" s="54"/>
      <c r="AJ325" s="54"/>
    </row>
    <row r="326" spans="1:36" ht="38.450000000000003" customHeight="1" thickTop="1" thickBot="1" x14ac:dyDescent="0.35">
      <c r="B326" s="80" t="b">
        <v>0</v>
      </c>
      <c r="C326" s="196" t="s">
        <v>477</v>
      </c>
      <c r="D326" s="196" t="s">
        <v>113</v>
      </c>
      <c r="E326" s="15"/>
      <c r="F326" s="15"/>
      <c r="G326" s="18"/>
      <c r="H326" s="659"/>
      <c r="I326" s="659"/>
      <c r="J326" s="18"/>
      <c r="K326" s="659"/>
      <c r="L326" s="656" t="str">
        <f>IF($B326=FALSE,"",MAX(L$313:L325)+1)</f>
        <v/>
      </c>
      <c r="O326" s="57"/>
      <c r="P326" s="59"/>
      <c r="Q326" s="54"/>
      <c r="R326" s="54"/>
      <c r="S326" s="54"/>
      <c r="T326" s="54"/>
      <c r="U326" s="54"/>
      <c r="V326" s="54"/>
      <c r="W326" s="54"/>
      <c r="X326" s="54"/>
      <c r="Y326" s="54"/>
      <c r="Z326" s="54"/>
      <c r="AA326" s="54"/>
      <c r="AB326" s="54"/>
      <c r="AC326" s="54"/>
      <c r="AD326" s="54"/>
      <c r="AE326" s="54"/>
      <c r="AF326" s="54"/>
      <c r="AG326" s="54"/>
      <c r="AH326" s="54"/>
      <c r="AI326" s="54"/>
      <c r="AJ326" s="54"/>
    </row>
    <row r="327" spans="1:36" ht="16.5" thickTop="1" thickBot="1" x14ac:dyDescent="0.3">
      <c r="A327" s="181"/>
      <c r="B327" s="378" t="s">
        <v>1194</v>
      </c>
      <c r="C327" s="378" t="s">
        <v>175</v>
      </c>
      <c r="D327" s="378"/>
      <c r="E327" s="378"/>
      <c r="F327" s="378"/>
      <c r="G327" s="378"/>
      <c r="H327" s="378"/>
      <c r="I327" s="378"/>
      <c r="J327" s="378"/>
      <c r="K327" s="378"/>
      <c r="L327" s="32"/>
      <c r="O327" s="57"/>
      <c r="P327" s="54"/>
      <c r="Q327" s="54"/>
      <c r="R327" s="54"/>
      <c r="S327" s="54"/>
      <c r="T327" s="54"/>
      <c r="U327" s="54"/>
      <c r="V327" s="54"/>
      <c r="W327" s="54"/>
      <c r="X327" s="54"/>
      <c r="Y327" s="54"/>
      <c r="Z327" s="54"/>
      <c r="AA327" s="54"/>
      <c r="AB327" s="54"/>
      <c r="AC327" s="54"/>
      <c r="AD327" s="54"/>
      <c r="AE327" s="54"/>
      <c r="AF327" s="54"/>
      <c r="AG327" s="54"/>
      <c r="AH327" s="54"/>
      <c r="AI327" s="54"/>
      <c r="AJ327" s="54"/>
    </row>
    <row r="328" spans="1:36" ht="18" customHeight="1" thickTop="1" thickBot="1" x14ac:dyDescent="0.3">
      <c r="B328" s="79"/>
      <c r="C328"/>
      <c r="D328" s="26"/>
      <c r="E328" s="385" t="s">
        <v>505</v>
      </c>
      <c r="F328" s="385"/>
      <c r="G328" s="385" t="s">
        <v>100</v>
      </c>
      <c r="H328" s="385"/>
      <c r="I328" s="385" t="s">
        <v>113</v>
      </c>
      <c r="J328" s="385"/>
      <c r="K328" s="385"/>
      <c r="L328" s="32"/>
      <c r="O328" s="57"/>
      <c r="P328" s="54"/>
      <c r="Q328" s="54"/>
      <c r="R328" s="54"/>
      <c r="S328" s="54"/>
      <c r="T328" s="54"/>
      <c r="U328" s="54"/>
      <c r="V328" s="54"/>
      <c r="W328" s="54"/>
      <c r="X328" s="54"/>
      <c r="Y328" s="54"/>
      <c r="Z328" s="54"/>
      <c r="AA328" s="54"/>
      <c r="AB328" s="54"/>
      <c r="AC328" s="54"/>
      <c r="AD328" s="54"/>
      <c r="AE328" s="54"/>
      <c r="AF328" s="54"/>
      <c r="AG328" s="54"/>
      <c r="AH328" s="54"/>
      <c r="AI328" s="54"/>
      <c r="AJ328" s="54"/>
    </row>
    <row r="329" spans="1:36" ht="34.5" thickTop="1" thickBot="1" x14ac:dyDescent="0.3">
      <c r="B329" s="12"/>
      <c r="C329" s="197" t="s">
        <v>186</v>
      </c>
      <c r="D329" s="197" t="s">
        <v>176</v>
      </c>
      <c r="E329" s="197" t="s">
        <v>23</v>
      </c>
      <c r="F329" s="197" t="s">
        <v>185</v>
      </c>
      <c r="G329" s="197" t="s">
        <v>24</v>
      </c>
      <c r="H329" s="197" t="s">
        <v>25</v>
      </c>
      <c r="I329" s="197" t="s">
        <v>910</v>
      </c>
      <c r="J329" s="197" t="s">
        <v>26</v>
      </c>
      <c r="K329" s="197" t="s">
        <v>27</v>
      </c>
      <c r="L329" s="32"/>
      <c r="O329" s="57"/>
      <c r="P329" s="56"/>
      <c r="Q329" s="54"/>
      <c r="R329" s="54"/>
      <c r="S329" s="54"/>
      <c r="T329" s="54"/>
      <c r="U329" s="54"/>
      <c r="V329" s="54"/>
      <c r="W329" s="54"/>
      <c r="X329" s="54"/>
      <c r="Y329" s="54"/>
      <c r="Z329" s="54"/>
      <c r="AA329" s="54"/>
      <c r="AB329" s="54"/>
      <c r="AC329" s="54"/>
      <c r="AD329" s="54"/>
      <c r="AE329" s="54"/>
      <c r="AF329" s="54"/>
      <c r="AG329" s="54"/>
      <c r="AH329" s="54"/>
      <c r="AI329" s="54"/>
      <c r="AJ329" s="54"/>
    </row>
    <row r="330" spans="1:36" ht="18" thickTop="1" thickBot="1" x14ac:dyDescent="0.35">
      <c r="B330" s="80" t="b">
        <v>0</v>
      </c>
      <c r="C330" s="194" t="s">
        <v>174</v>
      </c>
      <c r="D330" s="194" t="s">
        <v>520</v>
      </c>
      <c r="E330" s="15"/>
      <c r="F330" s="15"/>
      <c r="G330" s="18"/>
      <c r="H330" s="659"/>
      <c r="I330" s="659"/>
      <c r="J330" s="18"/>
      <c r="K330" s="659"/>
      <c r="L330" s="656" t="str">
        <f>IF($B330=FALSE,"",MAX(L$329:L329)+1)</f>
        <v/>
      </c>
      <c r="O330" s="57"/>
      <c r="P330" s="59"/>
      <c r="Q330" s="54"/>
      <c r="R330" s="54"/>
      <c r="S330" s="54"/>
      <c r="T330" s="54"/>
      <c r="U330" s="54"/>
      <c r="V330" s="54"/>
      <c r="W330" s="54"/>
      <c r="X330" s="54"/>
      <c r="Y330" s="54"/>
      <c r="Z330" s="54"/>
      <c r="AA330" s="54"/>
      <c r="AB330" s="54"/>
      <c r="AC330" s="54"/>
      <c r="AD330" s="54"/>
      <c r="AE330" s="54"/>
      <c r="AF330" s="54"/>
      <c r="AG330" s="54"/>
      <c r="AH330" s="54"/>
      <c r="AI330" s="54"/>
      <c r="AJ330" s="54"/>
    </row>
    <row r="331" spans="1:36" ht="18" thickTop="1" thickBot="1" x14ac:dyDescent="0.35">
      <c r="B331" s="80" t="b">
        <v>0</v>
      </c>
      <c r="C331" s="194" t="s">
        <v>59</v>
      </c>
      <c r="D331" s="194" t="s">
        <v>520</v>
      </c>
      <c r="E331" s="15"/>
      <c r="F331" s="657" t="str">
        <f>IFERROR(INDEX('BAZA PODATKOV'!$B$213:$B$303,MATCH(E331,'BAZA PODATKOV'!$A$213:$A$303,0),1),"")</f>
        <v/>
      </c>
      <c r="G331" s="18"/>
      <c r="H331" s="659"/>
      <c r="I331" s="659"/>
      <c r="J331" s="18"/>
      <c r="K331" s="659"/>
      <c r="L331" s="656" t="str">
        <f>IF($B331=FALSE,"",MAX(L$329:L330)+1)</f>
        <v/>
      </c>
      <c r="O331" s="57"/>
      <c r="P331" s="59"/>
      <c r="Q331" s="54"/>
      <c r="R331" s="54"/>
      <c r="S331" s="54"/>
      <c r="T331" s="54"/>
      <c r="U331" s="54"/>
      <c r="V331" s="54"/>
      <c r="W331" s="54"/>
      <c r="X331" s="54"/>
      <c r="Y331" s="54"/>
      <c r="Z331" s="54"/>
      <c r="AA331" s="54"/>
      <c r="AB331" s="54"/>
      <c r="AC331" s="54"/>
      <c r="AD331" s="54"/>
      <c r="AE331" s="54"/>
      <c r="AF331" s="54"/>
      <c r="AG331" s="54"/>
      <c r="AH331" s="54"/>
      <c r="AI331" s="54"/>
      <c r="AJ331" s="54"/>
    </row>
    <row r="332" spans="1:36" ht="18" thickTop="1" thickBot="1" x14ac:dyDescent="0.35">
      <c r="B332" s="80" t="b">
        <v>0</v>
      </c>
      <c r="C332" s="194" t="s">
        <v>60</v>
      </c>
      <c r="D332" s="194" t="s">
        <v>520</v>
      </c>
      <c r="E332" s="16"/>
      <c r="F332" s="16"/>
      <c r="G332" s="18"/>
      <c r="H332" s="659"/>
      <c r="I332" s="659"/>
      <c r="J332" s="18"/>
      <c r="K332" s="659"/>
      <c r="L332" s="656" t="str">
        <f>IF($B332=FALSE,"",MAX(L$329:L331)+1)</f>
        <v/>
      </c>
      <c r="O332" s="57"/>
      <c r="P332" s="59"/>
      <c r="Q332" s="54"/>
      <c r="R332" s="54"/>
      <c r="S332" s="54"/>
      <c r="T332" s="54"/>
      <c r="U332" s="54"/>
      <c r="V332" s="54"/>
      <c r="W332" s="54"/>
      <c r="X332" s="54"/>
      <c r="Y332" s="54"/>
      <c r="Z332" s="54"/>
      <c r="AA332" s="54"/>
      <c r="AB332" s="54"/>
      <c r="AC332" s="54"/>
      <c r="AD332" s="54"/>
      <c r="AE332" s="54"/>
      <c r="AF332" s="54"/>
      <c r="AG332" s="54"/>
      <c r="AH332" s="54"/>
      <c r="AI332" s="54"/>
      <c r="AJ332" s="54"/>
    </row>
    <row r="333" spans="1:36" ht="18" thickTop="1" thickBot="1" x14ac:dyDescent="0.35">
      <c r="B333" s="80" t="b">
        <v>0</v>
      </c>
      <c r="C333" s="194" t="s">
        <v>50</v>
      </c>
      <c r="D333" s="194" t="s">
        <v>520</v>
      </c>
      <c r="E333" s="15"/>
      <c r="F333" s="15"/>
      <c r="G333" s="18"/>
      <c r="H333" s="659"/>
      <c r="I333" s="659"/>
      <c r="J333" s="18"/>
      <c r="K333" s="659"/>
      <c r="L333" s="656" t="str">
        <f>IF($B333=FALSE,"",MAX(L$329:L332)+1)</f>
        <v/>
      </c>
      <c r="O333" s="57"/>
      <c r="P333" s="59"/>
      <c r="Q333" s="54"/>
      <c r="R333" s="54"/>
      <c r="S333" s="54"/>
      <c r="T333" s="54"/>
      <c r="U333" s="54"/>
      <c r="V333" s="54"/>
      <c r="W333" s="54"/>
      <c r="X333" s="54"/>
      <c r="Y333" s="54"/>
      <c r="Z333" s="54"/>
      <c r="AA333" s="54"/>
      <c r="AB333" s="54"/>
      <c r="AC333" s="54"/>
      <c r="AD333" s="54"/>
      <c r="AE333" s="54"/>
      <c r="AF333" s="54"/>
      <c r="AG333" s="54"/>
      <c r="AH333" s="54"/>
      <c r="AI333" s="54"/>
      <c r="AJ333" s="54"/>
    </row>
    <row r="334" spans="1:36" ht="18" thickTop="1" thickBot="1" x14ac:dyDescent="0.35">
      <c r="B334" s="80" t="b">
        <v>0</v>
      </c>
      <c r="C334" s="194" t="s">
        <v>51</v>
      </c>
      <c r="D334" s="194" t="s">
        <v>520</v>
      </c>
      <c r="E334" s="15"/>
      <c r="F334" s="15"/>
      <c r="G334" s="18"/>
      <c r="H334" s="659"/>
      <c r="I334" s="659"/>
      <c r="J334" s="18"/>
      <c r="K334" s="659"/>
      <c r="L334" s="656" t="str">
        <f>IF($B334=FALSE,"",MAX(L$329:L333)+1)</f>
        <v/>
      </c>
      <c r="O334" s="57"/>
      <c r="P334" s="54"/>
      <c r="Q334" s="54"/>
      <c r="R334" s="54"/>
      <c r="S334" s="54"/>
      <c r="T334" s="54"/>
      <c r="U334" s="54"/>
      <c r="V334" s="54"/>
      <c r="W334" s="54"/>
      <c r="X334" s="54"/>
      <c r="Y334" s="54"/>
      <c r="Z334" s="54"/>
      <c r="AA334" s="54"/>
      <c r="AB334" s="54"/>
      <c r="AC334" s="54"/>
      <c r="AD334" s="54"/>
      <c r="AE334" s="54"/>
      <c r="AF334" s="54"/>
      <c r="AG334" s="54"/>
      <c r="AH334" s="54"/>
      <c r="AI334" s="54"/>
      <c r="AJ334" s="54"/>
    </row>
    <row r="335" spans="1:36" ht="18" thickTop="1" thickBot="1" x14ac:dyDescent="0.35">
      <c r="B335" s="80" t="b">
        <v>0</v>
      </c>
      <c r="C335" s="194" t="s">
        <v>52</v>
      </c>
      <c r="D335" s="194" t="s">
        <v>520</v>
      </c>
      <c r="E335" s="15"/>
      <c r="F335" s="15"/>
      <c r="G335" s="18"/>
      <c r="H335" s="659"/>
      <c r="I335" s="659"/>
      <c r="J335" s="18"/>
      <c r="K335" s="659"/>
      <c r="L335" s="656" t="str">
        <f>IF($B335=FALSE,"",MAX(L$329:L334)+1)</f>
        <v/>
      </c>
      <c r="O335" s="57"/>
      <c r="P335" s="54"/>
      <c r="Q335" s="54"/>
      <c r="R335" s="54"/>
      <c r="S335" s="54"/>
      <c r="T335" s="54"/>
      <c r="U335" s="54"/>
      <c r="V335" s="54"/>
      <c r="W335" s="54"/>
      <c r="X335" s="54"/>
      <c r="Y335" s="54"/>
      <c r="Z335" s="54"/>
      <c r="AA335" s="54"/>
      <c r="AB335" s="54"/>
      <c r="AC335" s="54"/>
      <c r="AD335" s="54"/>
      <c r="AE335" s="54"/>
      <c r="AF335" s="54"/>
      <c r="AG335" s="54"/>
      <c r="AH335" s="54"/>
      <c r="AI335" s="54"/>
      <c r="AJ335" s="54"/>
    </row>
    <row r="336" spans="1:36" ht="18" thickTop="1" thickBot="1" x14ac:dyDescent="0.35">
      <c r="B336" s="80" t="b">
        <v>0</v>
      </c>
      <c r="C336" s="194" t="s">
        <v>61</v>
      </c>
      <c r="D336" s="194" t="s">
        <v>520</v>
      </c>
      <c r="E336" s="15"/>
      <c r="F336" s="15"/>
      <c r="G336" s="18"/>
      <c r="H336" s="659"/>
      <c r="I336" s="659"/>
      <c r="J336" s="18"/>
      <c r="K336" s="659"/>
      <c r="L336" s="656" t="str">
        <f>IF($B336=FALSE,"",MAX(L$329:L335)+1)</f>
        <v/>
      </c>
      <c r="O336" s="57"/>
      <c r="P336" s="54"/>
      <c r="Q336" s="54"/>
      <c r="R336" s="54"/>
      <c r="S336" s="54"/>
      <c r="T336" s="54"/>
      <c r="U336" s="54"/>
      <c r="V336" s="54"/>
      <c r="W336" s="54"/>
      <c r="X336" s="54"/>
      <c r="Y336" s="54"/>
      <c r="Z336" s="54"/>
      <c r="AA336" s="54"/>
      <c r="AB336" s="54"/>
      <c r="AC336" s="54"/>
      <c r="AD336" s="54"/>
      <c r="AE336" s="54"/>
      <c r="AF336" s="54"/>
      <c r="AG336" s="54"/>
      <c r="AH336" s="54"/>
      <c r="AI336" s="54"/>
      <c r="AJ336" s="54"/>
    </row>
    <row r="337" spans="1:36" ht="18" thickTop="1" thickBot="1" x14ac:dyDescent="0.35">
      <c r="B337" s="80" t="b">
        <v>0</v>
      </c>
      <c r="C337" s="194" t="s">
        <v>885</v>
      </c>
      <c r="D337" s="194" t="s">
        <v>520</v>
      </c>
      <c r="E337" s="170"/>
      <c r="F337" s="170"/>
      <c r="G337" s="18"/>
      <c r="H337" s="659"/>
      <c r="I337" s="659"/>
      <c r="J337" s="18"/>
      <c r="K337" s="659"/>
      <c r="L337" s="656" t="str">
        <f>IF($B337=FALSE,"",MAX(L$329:L336)+1)</f>
        <v/>
      </c>
      <c r="O337" s="57"/>
      <c r="P337" s="54"/>
      <c r="Q337" s="54"/>
      <c r="R337" s="54"/>
      <c r="S337" s="54"/>
      <c r="T337" s="54"/>
      <c r="U337" s="54"/>
      <c r="V337" s="54"/>
      <c r="W337" s="54"/>
      <c r="X337" s="54"/>
      <c r="Y337" s="54"/>
      <c r="Z337" s="54"/>
      <c r="AA337" s="54"/>
      <c r="AB337" s="54"/>
      <c r="AC337" s="54"/>
      <c r="AD337" s="54"/>
      <c r="AE337" s="54"/>
      <c r="AF337" s="54"/>
      <c r="AG337" s="54"/>
      <c r="AH337" s="54"/>
      <c r="AI337" s="54"/>
      <c r="AJ337" s="54"/>
    </row>
    <row r="338" spans="1:36" ht="18" thickTop="1" thickBot="1" x14ac:dyDescent="0.35">
      <c r="B338" s="80" t="b">
        <v>0</v>
      </c>
      <c r="C338" s="196" t="s">
        <v>477</v>
      </c>
      <c r="D338" s="196" t="s">
        <v>113</v>
      </c>
      <c r="E338" s="170"/>
      <c r="F338" s="170"/>
      <c r="G338" s="18"/>
      <c r="H338" s="659"/>
      <c r="I338" s="659"/>
      <c r="J338" s="18"/>
      <c r="K338" s="659"/>
      <c r="L338" s="656" t="str">
        <f>IF($B338=FALSE,"",MAX(L$329:L337)+1)</f>
        <v/>
      </c>
      <c r="O338" s="57"/>
      <c r="P338" s="54"/>
      <c r="Q338" s="54"/>
      <c r="R338" s="54"/>
      <c r="S338" s="54"/>
      <c r="T338" s="54"/>
      <c r="U338" s="54"/>
      <c r="V338" s="54"/>
      <c r="W338" s="54"/>
      <c r="X338" s="54"/>
      <c r="Y338" s="54"/>
      <c r="Z338" s="54"/>
      <c r="AA338" s="54"/>
      <c r="AB338" s="54"/>
      <c r="AC338" s="54"/>
      <c r="AD338" s="54"/>
      <c r="AE338" s="54"/>
      <c r="AF338" s="54"/>
      <c r="AG338" s="54"/>
      <c r="AH338" s="54"/>
      <c r="AI338" s="54"/>
      <c r="AJ338" s="54"/>
    </row>
    <row r="339" spans="1:36" ht="18" thickTop="1" thickBot="1" x14ac:dyDescent="0.35">
      <c r="B339" s="80" t="b">
        <v>0</v>
      </c>
      <c r="C339" s="196" t="s">
        <v>477</v>
      </c>
      <c r="D339" s="196" t="s">
        <v>113</v>
      </c>
      <c r="E339" s="170"/>
      <c r="F339" s="170"/>
      <c r="G339" s="18"/>
      <c r="H339" s="659"/>
      <c r="I339" s="659"/>
      <c r="J339" s="18"/>
      <c r="K339" s="659"/>
      <c r="L339" s="656" t="str">
        <f>IF($B339=FALSE,"",MAX(L$329:L338)+1)</f>
        <v/>
      </c>
      <c r="O339" s="57"/>
      <c r="P339" s="54"/>
      <c r="Q339" s="54"/>
      <c r="R339" s="54"/>
      <c r="S339" s="54"/>
      <c r="T339" s="54"/>
      <c r="U339" s="54"/>
      <c r="V339" s="54"/>
      <c r="W339" s="54"/>
      <c r="X339" s="54"/>
      <c r="Y339" s="54"/>
      <c r="Z339" s="54"/>
      <c r="AA339" s="54"/>
      <c r="AB339" s="54"/>
      <c r="AC339" s="54"/>
      <c r="AD339" s="54"/>
      <c r="AE339" s="54"/>
      <c r="AF339" s="54"/>
      <c r="AG339" s="54"/>
      <c r="AH339" s="54"/>
      <c r="AI339" s="54"/>
      <c r="AJ339" s="54"/>
    </row>
    <row r="340" spans="1:36" ht="18" thickTop="1" thickBot="1" x14ac:dyDescent="0.35">
      <c r="B340" s="80" t="b">
        <v>0</v>
      </c>
      <c r="C340" s="196" t="s">
        <v>477</v>
      </c>
      <c r="D340" s="196" t="s">
        <v>113</v>
      </c>
      <c r="E340" s="15"/>
      <c r="F340" s="15"/>
      <c r="G340" s="18"/>
      <c r="H340" s="659"/>
      <c r="I340" s="659"/>
      <c r="J340" s="18"/>
      <c r="K340" s="659"/>
      <c r="L340" s="656" t="str">
        <f>IF($B340=FALSE,"",MAX(L$329:L339)+1)</f>
        <v/>
      </c>
      <c r="O340" s="57"/>
      <c r="P340" s="54"/>
      <c r="Q340" s="54"/>
      <c r="R340" s="54"/>
      <c r="S340" s="54"/>
      <c r="T340" s="54"/>
      <c r="U340" s="54"/>
      <c r="V340" s="54"/>
      <c r="W340" s="54"/>
      <c r="X340" s="54"/>
      <c r="Y340" s="54"/>
      <c r="Z340" s="54"/>
      <c r="AA340" s="54"/>
      <c r="AB340" s="54"/>
      <c r="AC340" s="54"/>
      <c r="AD340" s="54"/>
      <c r="AE340" s="54"/>
      <c r="AF340" s="54"/>
      <c r="AG340" s="54"/>
      <c r="AH340" s="54"/>
      <c r="AI340" s="54"/>
      <c r="AJ340" s="54"/>
    </row>
    <row r="341" spans="1:36" ht="16.5" thickTop="1" thickBot="1" x14ac:dyDescent="0.3">
      <c r="A341" s="181"/>
      <c r="B341" s="378" t="s">
        <v>1195</v>
      </c>
      <c r="C341" s="378" t="s">
        <v>126</v>
      </c>
      <c r="D341" s="378"/>
      <c r="E341" s="378"/>
      <c r="F341" s="378"/>
      <c r="G341" s="378"/>
      <c r="H341" s="378"/>
      <c r="I341" s="378"/>
      <c r="J341" s="378"/>
      <c r="K341" s="378"/>
      <c r="L341" s="32"/>
      <c r="O341" s="57"/>
      <c r="P341" s="54"/>
      <c r="Q341" s="54"/>
      <c r="R341" s="54"/>
      <c r="S341" s="54"/>
      <c r="T341" s="54"/>
      <c r="U341" s="54"/>
      <c r="V341" s="54"/>
      <c r="W341" s="54"/>
      <c r="X341" s="54"/>
      <c r="Y341" s="54"/>
      <c r="Z341" s="54"/>
      <c r="AA341" s="54"/>
      <c r="AB341" s="54"/>
      <c r="AC341" s="54"/>
      <c r="AD341" s="54"/>
      <c r="AE341" s="54"/>
      <c r="AF341" s="54"/>
      <c r="AG341" s="54"/>
      <c r="AH341" s="54"/>
      <c r="AI341" s="54"/>
      <c r="AJ341" s="54"/>
    </row>
    <row r="342" spans="1:36" ht="18" customHeight="1" thickTop="1" thickBot="1" x14ac:dyDescent="0.3">
      <c r="B342" s="79"/>
      <c r="C342"/>
      <c r="D342" s="26"/>
      <c r="E342" s="385" t="s">
        <v>505</v>
      </c>
      <c r="F342" s="385"/>
      <c r="G342" s="385" t="s">
        <v>100</v>
      </c>
      <c r="H342" s="385"/>
      <c r="I342" s="385" t="s">
        <v>113</v>
      </c>
      <c r="J342" s="385"/>
      <c r="K342" s="385"/>
      <c r="L342" s="32"/>
      <c r="O342" s="57"/>
      <c r="P342" s="54"/>
      <c r="Q342" s="54"/>
      <c r="R342" s="54"/>
      <c r="S342" s="54"/>
      <c r="T342" s="54"/>
      <c r="U342" s="54"/>
      <c r="V342" s="54"/>
      <c r="W342" s="54"/>
      <c r="X342" s="54"/>
      <c r="Y342" s="54"/>
      <c r="Z342" s="54"/>
      <c r="AA342" s="54"/>
      <c r="AB342" s="54"/>
      <c r="AC342" s="54"/>
      <c r="AD342" s="54"/>
      <c r="AE342" s="54"/>
      <c r="AF342" s="54"/>
      <c r="AG342" s="54"/>
      <c r="AH342" s="54"/>
      <c r="AI342" s="54"/>
      <c r="AJ342" s="54"/>
    </row>
    <row r="343" spans="1:36" ht="34.5" thickTop="1" thickBot="1" x14ac:dyDescent="0.3">
      <c r="A343" s="188"/>
      <c r="B343" s="12"/>
      <c r="C343" s="197" t="s">
        <v>186</v>
      </c>
      <c r="D343" s="197" t="s">
        <v>176</v>
      </c>
      <c r="E343" s="197" t="s">
        <v>23</v>
      </c>
      <c r="F343" s="197" t="s">
        <v>185</v>
      </c>
      <c r="G343" s="197" t="s">
        <v>24</v>
      </c>
      <c r="H343" s="197" t="s">
        <v>25</v>
      </c>
      <c r="I343" s="197" t="s">
        <v>910</v>
      </c>
      <c r="J343" s="197" t="s">
        <v>26</v>
      </c>
      <c r="K343" s="197" t="s">
        <v>27</v>
      </c>
      <c r="L343" s="32"/>
      <c r="O343" s="57"/>
      <c r="P343" s="56"/>
      <c r="Q343" s="54"/>
      <c r="R343" s="54"/>
      <c r="S343" s="54"/>
      <c r="T343" s="54"/>
      <c r="U343" s="54"/>
      <c r="V343" s="54"/>
      <c r="W343" s="54"/>
      <c r="X343" s="54"/>
      <c r="Y343" s="54"/>
      <c r="Z343" s="54"/>
      <c r="AA343" s="54"/>
      <c r="AB343" s="54"/>
      <c r="AC343" s="54"/>
      <c r="AD343" s="54"/>
      <c r="AE343" s="54"/>
      <c r="AF343" s="54"/>
      <c r="AG343" s="54"/>
      <c r="AH343" s="54"/>
      <c r="AI343" s="54"/>
      <c r="AJ343" s="54"/>
    </row>
    <row r="344" spans="1:36" ht="42.6" customHeight="1" thickTop="1" thickBot="1" x14ac:dyDescent="0.35">
      <c r="B344" s="80" t="b">
        <v>0</v>
      </c>
      <c r="C344" s="194" t="s">
        <v>258</v>
      </c>
      <c r="D344" s="198" t="s">
        <v>188</v>
      </c>
      <c r="E344" s="658" t="s">
        <v>664</v>
      </c>
      <c r="F344" s="658" t="s">
        <v>670</v>
      </c>
      <c r="G344" s="18"/>
      <c r="H344" s="659"/>
      <c r="I344" s="659"/>
      <c r="J344" s="18"/>
      <c r="K344" s="659"/>
      <c r="L344" s="656" t="str">
        <f>IF($B344=FALSE,"",MAX(L$343:L343)+1)</f>
        <v/>
      </c>
      <c r="O344" s="57"/>
      <c r="P344" s="59"/>
      <c r="Q344" s="54"/>
      <c r="R344" s="54"/>
      <c r="S344" s="54"/>
      <c r="T344" s="54"/>
      <c r="U344" s="54"/>
      <c r="V344" s="54"/>
      <c r="W344" s="54"/>
      <c r="X344" s="54"/>
      <c r="Y344" s="54"/>
      <c r="Z344" s="54"/>
      <c r="AA344" s="54"/>
      <c r="AB344" s="54"/>
      <c r="AC344" s="54"/>
      <c r="AD344" s="54"/>
      <c r="AE344" s="54"/>
      <c r="AF344" s="54"/>
      <c r="AG344" s="54"/>
      <c r="AH344" s="54"/>
      <c r="AI344" s="54"/>
      <c r="AJ344" s="54"/>
    </row>
    <row r="345" spans="1:36" ht="42.6" customHeight="1" thickTop="1" thickBot="1" x14ac:dyDescent="0.35">
      <c r="B345" s="80" t="b">
        <v>0</v>
      </c>
      <c r="C345" s="194" t="s">
        <v>259</v>
      </c>
      <c r="D345" s="198" t="s">
        <v>187</v>
      </c>
      <c r="E345" s="658" t="s">
        <v>664</v>
      </c>
      <c r="F345" s="658" t="s">
        <v>670</v>
      </c>
      <c r="G345" s="18"/>
      <c r="H345" s="659"/>
      <c r="I345" s="659"/>
      <c r="J345" s="18"/>
      <c r="K345" s="659"/>
      <c r="L345" s="656" t="str">
        <f>IF($B345=FALSE,"",MAX(L$343:L344)+1)</f>
        <v/>
      </c>
      <c r="O345" s="57"/>
      <c r="P345" s="59"/>
      <c r="Q345" s="54"/>
      <c r="R345" s="54"/>
      <c r="S345" s="54"/>
      <c r="T345" s="54"/>
      <c r="U345" s="54"/>
      <c r="V345" s="54"/>
      <c r="W345" s="54"/>
      <c r="X345" s="54"/>
      <c r="Y345" s="54"/>
      <c r="Z345" s="54"/>
      <c r="AA345" s="54"/>
      <c r="AB345" s="54"/>
      <c r="AC345" s="54"/>
      <c r="AD345" s="54"/>
      <c r="AE345" s="54"/>
      <c r="AF345" s="54"/>
      <c r="AG345" s="54"/>
      <c r="AH345" s="54"/>
      <c r="AI345" s="54"/>
      <c r="AJ345" s="54"/>
    </row>
    <row r="346" spans="1:36" ht="34.5" thickTop="1" thickBot="1" x14ac:dyDescent="0.35">
      <c r="B346" s="80" t="b">
        <v>0</v>
      </c>
      <c r="C346" s="194" t="s">
        <v>195</v>
      </c>
      <c r="D346" s="198" t="s">
        <v>510</v>
      </c>
      <c r="E346" s="658" t="s">
        <v>669</v>
      </c>
      <c r="F346" s="658" t="s">
        <v>668</v>
      </c>
      <c r="G346" s="18"/>
      <c r="H346" s="659"/>
      <c r="I346" s="659"/>
      <c r="J346" s="18"/>
      <c r="K346" s="659"/>
      <c r="L346" s="656" t="str">
        <f>IF($B346=FALSE,"",MAX(L$343:L345)+1)</f>
        <v/>
      </c>
      <c r="O346" s="57"/>
      <c r="P346" s="59"/>
      <c r="Q346" s="54"/>
      <c r="R346" s="54"/>
      <c r="S346" s="54"/>
      <c r="T346" s="54"/>
      <c r="U346" s="54"/>
      <c r="V346" s="54"/>
      <c r="W346" s="54"/>
      <c r="X346" s="54"/>
      <c r="Y346" s="54"/>
      <c r="Z346" s="54"/>
      <c r="AA346" s="54"/>
      <c r="AB346" s="54"/>
      <c r="AC346" s="54"/>
      <c r="AD346" s="54"/>
      <c r="AE346" s="54"/>
      <c r="AF346" s="54"/>
      <c r="AG346" s="54"/>
      <c r="AH346" s="54"/>
      <c r="AI346" s="54"/>
      <c r="AJ346" s="54"/>
    </row>
    <row r="347" spans="1:36" ht="42" customHeight="1" thickTop="1" thickBot="1" x14ac:dyDescent="0.35">
      <c r="B347" s="80" t="b">
        <v>0</v>
      </c>
      <c r="C347" s="194" t="s">
        <v>198</v>
      </c>
      <c r="D347" s="198" t="s">
        <v>511</v>
      </c>
      <c r="E347" s="658" t="s">
        <v>667</v>
      </c>
      <c r="F347" s="658" t="s">
        <v>668</v>
      </c>
      <c r="G347" s="18"/>
      <c r="H347" s="659"/>
      <c r="I347" s="659"/>
      <c r="J347" s="18"/>
      <c r="K347" s="659"/>
      <c r="L347" s="656" t="str">
        <f>IF($B347=FALSE,"",MAX(L$343:L346)+1)</f>
        <v/>
      </c>
      <c r="O347" s="57"/>
      <c r="P347" s="59"/>
      <c r="Q347" s="54"/>
      <c r="R347" s="54"/>
      <c r="S347" s="54"/>
      <c r="T347" s="54"/>
      <c r="U347" s="54"/>
      <c r="V347" s="54"/>
      <c r="W347" s="54"/>
      <c r="X347" s="54"/>
      <c r="Y347" s="54"/>
      <c r="Z347" s="54"/>
      <c r="AA347" s="54"/>
      <c r="AB347" s="54"/>
      <c r="AC347" s="54"/>
      <c r="AD347" s="54"/>
      <c r="AE347" s="54"/>
      <c r="AF347" s="54"/>
      <c r="AG347" s="54"/>
      <c r="AH347" s="54"/>
      <c r="AI347" s="54"/>
      <c r="AJ347" s="54"/>
    </row>
    <row r="348" spans="1:36" ht="49.15" customHeight="1" thickTop="1" thickBot="1" x14ac:dyDescent="0.35">
      <c r="B348" s="80" t="b">
        <v>0</v>
      </c>
      <c r="C348" s="194" t="s">
        <v>211</v>
      </c>
      <c r="D348" s="198" t="s">
        <v>512</v>
      </c>
      <c r="E348" s="658" t="s">
        <v>665</v>
      </c>
      <c r="F348" s="658" t="s">
        <v>666</v>
      </c>
      <c r="G348" s="18"/>
      <c r="H348" s="659"/>
      <c r="I348" s="659"/>
      <c r="J348" s="18"/>
      <c r="K348" s="659"/>
      <c r="L348" s="656" t="str">
        <f>IF($B348=FALSE,"",MAX(L$343:L347)+1)</f>
        <v/>
      </c>
      <c r="O348" s="57"/>
      <c r="P348" s="59"/>
      <c r="Q348" s="54"/>
      <c r="R348" s="54"/>
      <c r="S348" s="54"/>
      <c r="T348" s="54"/>
      <c r="U348" s="54"/>
      <c r="V348" s="54"/>
      <c r="W348" s="54"/>
      <c r="X348" s="54"/>
      <c r="Y348" s="54"/>
      <c r="Z348" s="54"/>
      <c r="AA348" s="54"/>
      <c r="AB348" s="54"/>
      <c r="AC348" s="54"/>
      <c r="AD348" s="54"/>
      <c r="AE348" s="54"/>
      <c r="AF348" s="54"/>
      <c r="AG348" s="54"/>
      <c r="AH348" s="54"/>
      <c r="AI348" s="54"/>
      <c r="AJ348" s="54"/>
    </row>
    <row r="349" spans="1:36" ht="18" thickTop="1" thickBot="1" x14ac:dyDescent="0.35">
      <c r="B349" s="80" t="b">
        <v>0</v>
      </c>
      <c r="C349" s="196" t="s">
        <v>477</v>
      </c>
      <c r="D349" s="196" t="s">
        <v>113</v>
      </c>
      <c r="E349" s="170"/>
      <c r="F349" s="15"/>
      <c r="G349" s="18"/>
      <c r="H349" s="659"/>
      <c r="I349" s="659"/>
      <c r="J349" s="18"/>
      <c r="K349" s="659"/>
      <c r="L349" s="656" t="str">
        <f>IF($B349=FALSE,"",MAX(L$343:L348)+1)</f>
        <v/>
      </c>
      <c r="O349" s="57"/>
      <c r="P349" s="59"/>
      <c r="Q349" s="54"/>
      <c r="R349" s="54"/>
      <c r="S349" s="54"/>
      <c r="T349" s="54"/>
      <c r="U349" s="54"/>
      <c r="V349" s="54"/>
      <c r="W349" s="54"/>
      <c r="X349" s="54"/>
      <c r="Y349" s="54"/>
      <c r="Z349" s="54"/>
      <c r="AA349" s="54"/>
      <c r="AB349" s="54"/>
      <c r="AC349" s="54"/>
      <c r="AD349" s="54"/>
      <c r="AE349" s="54"/>
      <c r="AF349" s="54"/>
      <c r="AG349" s="54"/>
      <c r="AH349" s="54"/>
      <c r="AI349" s="54"/>
      <c r="AJ349" s="54"/>
    </row>
    <row r="350" spans="1:36" ht="18" thickTop="1" thickBot="1" x14ac:dyDescent="0.35">
      <c r="B350" s="80" t="b">
        <v>0</v>
      </c>
      <c r="C350" s="196" t="s">
        <v>477</v>
      </c>
      <c r="D350" s="196" t="s">
        <v>113</v>
      </c>
      <c r="E350" s="170"/>
      <c r="F350" s="15"/>
      <c r="G350" s="18"/>
      <c r="H350" s="659"/>
      <c r="I350" s="659"/>
      <c r="J350" s="18"/>
      <c r="K350" s="659"/>
      <c r="L350" s="656" t="str">
        <f>IF($B350=FALSE,"",MAX(L$343:L349)+1)</f>
        <v/>
      </c>
      <c r="O350" s="57"/>
      <c r="P350" s="59"/>
      <c r="Q350" s="54"/>
      <c r="R350" s="54"/>
      <c r="S350" s="54"/>
      <c r="T350" s="54"/>
      <c r="U350" s="54"/>
      <c r="V350" s="54"/>
      <c r="W350" s="54"/>
      <c r="X350" s="54"/>
      <c r="Y350" s="54"/>
      <c r="Z350" s="54"/>
      <c r="AA350" s="54"/>
      <c r="AB350" s="54"/>
      <c r="AC350" s="54"/>
      <c r="AD350" s="54"/>
      <c r="AE350" s="54"/>
      <c r="AF350" s="54"/>
      <c r="AG350" s="54"/>
      <c r="AH350" s="54"/>
      <c r="AI350" s="54"/>
      <c r="AJ350" s="54"/>
    </row>
    <row r="351" spans="1:36" ht="18" thickTop="1" thickBot="1" x14ac:dyDescent="0.35">
      <c r="B351" s="80" t="b">
        <v>1</v>
      </c>
      <c r="C351" s="196" t="s">
        <v>477</v>
      </c>
      <c r="D351" s="196" t="s">
        <v>113</v>
      </c>
      <c r="E351" s="15"/>
      <c r="F351" s="15"/>
      <c r="G351" s="18"/>
      <c r="H351" s="659"/>
      <c r="I351" s="659"/>
      <c r="J351" s="18"/>
      <c r="K351" s="659"/>
      <c r="L351" s="656">
        <f>IF($B351=FALSE,"",MAX(L$343:L350)+1)</f>
        <v>1</v>
      </c>
      <c r="O351" s="57"/>
      <c r="P351" s="59"/>
      <c r="Q351" s="54"/>
      <c r="R351" s="54"/>
      <c r="S351" s="54"/>
      <c r="T351" s="54"/>
      <c r="U351" s="54"/>
      <c r="V351" s="54"/>
      <c r="W351" s="54"/>
      <c r="X351" s="54"/>
      <c r="Y351" s="54"/>
      <c r="Z351" s="54"/>
      <c r="AA351" s="54"/>
      <c r="AB351" s="54"/>
      <c r="AC351" s="54"/>
      <c r="AD351" s="54"/>
      <c r="AE351" s="54"/>
      <c r="AF351" s="54"/>
      <c r="AG351" s="54"/>
      <c r="AH351" s="54"/>
      <c r="AI351" s="54"/>
      <c r="AJ351" s="54"/>
    </row>
    <row r="352" spans="1:36" ht="22.5" thickTop="1" thickBot="1" x14ac:dyDescent="0.3">
      <c r="A352" s="336"/>
      <c r="B352" s="335" t="s">
        <v>97</v>
      </c>
      <c r="C352" s="335" t="s">
        <v>158</v>
      </c>
      <c r="D352" s="335"/>
    </row>
    <row r="353" spans="1:12" ht="16.5" thickTop="1" thickBot="1" x14ac:dyDescent="0.3">
      <c r="A353" s="181"/>
      <c r="B353" s="2" t="s">
        <v>1214</v>
      </c>
      <c r="C353" s="2" t="s">
        <v>580</v>
      </c>
      <c r="D353" s="378"/>
    </row>
    <row r="354" spans="1:12" ht="30" customHeight="1" thickTop="1" thickBot="1" x14ac:dyDescent="0.3">
      <c r="B354"/>
      <c r="C354" s="148" t="s">
        <v>1126</v>
      </c>
      <c r="D354" s="285"/>
    </row>
    <row r="355" spans="1:12" ht="18" thickTop="1" thickBot="1" x14ac:dyDescent="0.3">
      <c r="C355" s="194" t="s">
        <v>98</v>
      </c>
      <c r="D355" s="18"/>
    </row>
    <row r="356" spans="1:12" ht="18" thickTop="1" thickBot="1" x14ac:dyDescent="0.3">
      <c r="C356" s="194" t="s">
        <v>2</v>
      </c>
      <c r="D356" s="18"/>
    </row>
    <row r="357" spans="1:12" s="3" customFormat="1" ht="22.5" thickTop="1" thickBot="1" x14ac:dyDescent="0.4">
      <c r="A357" s="331"/>
      <c r="B357" s="329" t="s">
        <v>292</v>
      </c>
      <c r="C357" s="329" t="s">
        <v>1213</v>
      </c>
      <c r="D357" s="329"/>
      <c r="E357"/>
      <c r="F357"/>
      <c r="G357"/>
      <c r="H357"/>
      <c r="I357"/>
      <c r="K357" s="350"/>
    </row>
    <row r="358" spans="1:12" ht="16.5" thickTop="1" thickBot="1" x14ac:dyDescent="0.3">
      <c r="A358" s="175"/>
      <c r="B358" s="381" t="s">
        <v>1160</v>
      </c>
      <c r="C358" s="381" t="s">
        <v>145</v>
      </c>
      <c r="D358" s="381"/>
    </row>
    <row r="359" spans="1:12" ht="30" customHeight="1" thickTop="1" thickBot="1" x14ac:dyDescent="0.3">
      <c r="B359" s="76"/>
      <c r="C359" s="116" t="s">
        <v>630</v>
      </c>
      <c r="D359" s="116"/>
    </row>
    <row r="360" spans="1:12" ht="34.5" thickTop="1" thickBot="1" x14ac:dyDescent="0.3">
      <c r="B360" s="77"/>
      <c r="C360" s="194" t="s">
        <v>1239</v>
      </c>
      <c r="D360" s="151"/>
      <c r="H360" s="11"/>
      <c r="K360" s="351"/>
      <c r="L360" s="39"/>
    </row>
    <row r="361" spans="1:12" ht="34.5" thickTop="1" thickBot="1" x14ac:dyDescent="0.3">
      <c r="B361" s="77"/>
      <c r="C361" s="194" t="s">
        <v>465</v>
      </c>
      <c r="D361" s="151"/>
    </row>
    <row r="362" spans="1:12" ht="16.5" thickTop="1" thickBot="1" x14ac:dyDescent="0.3">
      <c r="A362" s="182"/>
      <c r="B362" s="386" t="s">
        <v>1161</v>
      </c>
      <c r="C362" s="386" t="s">
        <v>319</v>
      </c>
      <c r="D362" s="386"/>
    </row>
    <row r="363" spans="1:12" ht="30" customHeight="1" thickTop="1" thickBot="1" x14ac:dyDescent="0.3">
      <c r="B363"/>
      <c r="C363" s="148" t="s">
        <v>654</v>
      </c>
      <c r="D363" s="148"/>
    </row>
    <row r="364" spans="1:12" ht="18" thickTop="1" thickBot="1" x14ac:dyDescent="0.3">
      <c r="C364" s="194" t="s">
        <v>35</v>
      </c>
      <c r="D364" s="18"/>
    </row>
    <row r="365" spans="1:12" ht="18" thickTop="1" thickBot="1" x14ac:dyDescent="0.3">
      <c r="C365" s="194" t="s">
        <v>37</v>
      </c>
      <c r="D365" s="18"/>
    </row>
    <row r="366" spans="1:12" ht="18" thickTop="1" thickBot="1" x14ac:dyDescent="0.3">
      <c r="C366" s="194" t="s">
        <v>38</v>
      </c>
      <c r="D366" s="558"/>
    </row>
    <row r="367" spans="1:12" ht="18" thickTop="1" thickBot="1" x14ac:dyDescent="0.3">
      <c r="C367" s="194" t="s">
        <v>750</v>
      </c>
      <c r="D367" s="558"/>
    </row>
    <row r="368" spans="1:12" ht="18" thickTop="1" thickBot="1" x14ac:dyDescent="0.3">
      <c r="C368" s="194" t="s">
        <v>36</v>
      </c>
      <c r="D368" s="558"/>
    </row>
    <row r="369" spans="1:11" ht="16.5" thickTop="1" thickBot="1" x14ac:dyDescent="0.3">
      <c r="A369" s="182"/>
      <c r="B369" s="386" t="s">
        <v>1162</v>
      </c>
      <c r="C369" s="386" t="s">
        <v>320</v>
      </c>
      <c r="D369" s="386"/>
    </row>
    <row r="370" spans="1:11" ht="30" customHeight="1" thickTop="1" thickBot="1" x14ac:dyDescent="0.3">
      <c r="B370"/>
      <c r="C370" s="148" t="s">
        <v>654</v>
      </c>
      <c r="D370" s="148"/>
    </row>
    <row r="371" spans="1:11" ht="18" thickTop="1" thickBot="1" x14ac:dyDescent="0.3">
      <c r="C371" s="194" t="s">
        <v>35</v>
      </c>
      <c r="D371" s="18"/>
    </row>
    <row r="372" spans="1:11" ht="18" thickTop="1" thickBot="1" x14ac:dyDescent="0.3">
      <c r="C372" s="194" t="s">
        <v>37</v>
      </c>
      <c r="D372" s="18"/>
    </row>
    <row r="373" spans="1:11" ht="18" thickTop="1" thickBot="1" x14ac:dyDescent="0.3">
      <c r="C373" s="194" t="s">
        <v>38</v>
      </c>
      <c r="D373" s="558"/>
    </row>
    <row r="374" spans="1:11" ht="18" thickTop="1" thickBot="1" x14ac:dyDescent="0.3">
      <c r="C374" s="194" t="s">
        <v>750</v>
      </c>
      <c r="D374" s="558"/>
    </row>
    <row r="375" spans="1:11" ht="18" thickTop="1" thickBot="1" x14ac:dyDescent="0.3">
      <c r="C375" s="194" t="s">
        <v>36</v>
      </c>
      <c r="D375" s="558"/>
    </row>
    <row r="376" spans="1:11" s="3" customFormat="1" ht="22.5" thickTop="1" thickBot="1" x14ac:dyDescent="0.4">
      <c r="A376" s="331"/>
      <c r="B376" s="329" t="s">
        <v>293</v>
      </c>
      <c r="C376" s="329" t="s">
        <v>792</v>
      </c>
      <c r="D376" s="329"/>
      <c r="K376" s="350"/>
    </row>
    <row r="377" spans="1:11" ht="16.5" thickTop="1" thickBot="1" x14ac:dyDescent="0.3">
      <c r="A377" s="189"/>
      <c r="B377" s="387" t="s">
        <v>1163</v>
      </c>
      <c r="C377" s="387" t="s">
        <v>925</v>
      </c>
      <c r="D377" s="387"/>
    </row>
    <row r="378" spans="1:11" ht="18" thickTop="1" thickBot="1" x14ac:dyDescent="0.3">
      <c r="C378" s="194" t="s">
        <v>98</v>
      </c>
      <c r="D378" s="18"/>
    </row>
    <row r="379" spans="1:11" ht="18" thickTop="1" thickBot="1" x14ac:dyDescent="0.3">
      <c r="C379" s="194" t="s">
        <v>2</v>
      </c>
      <c r="D379" s="18"/>
    </row>
    <row r="380" spans="1:11" ht="16.5" thickTop="1" thickBot="1" x14ac:dyDescent="0.3">
      <c r="A380" s="189"/>
      <c r="B380" s="387" t="s">
        <v>1164</v>
      </c>
      <c r="C380" s="387" t="s">
        <v>793</v>
      </c>
      <c r="D380" s="387"/>
    </row>
    <row r="381" spans="1:11" ht="18" thickTop="1" thickBot="1" x14ac:dyDescent="0.3">
      <c r="C381" s="194" t="s">
        <v>794</v>
      </c>
      <c r="D381" s="18"/>
    </row>
    <row r="382" spans="1:11" ht="18" thickTop="1" thickBot="1" x14ac:dyDescent="0.3">
      <c r="C382" s="194" t="s">
        <v>795</v>
      </c>
      <c r="D382" s="558"/>
    </row>
    <row r="383" spans="1:11" s="3" customFormat="1" ht="22.5" thickTop="1" thickBot="1" x14ac:dyDescent="0.4">
      <c r="A383" s="331"/>
      <c r="B383" s="329" t="s">
        <v>294</v>
      </c>
      <c r="C383" s="329" t="s">
        <v>169</v>
      </c>
      <c r="D383" s="329"/>
      <c r="K383" s="350"/>
    </row>
    <row r="384" spans="1:11" ht="16.5" thickTop="1" thickBot="1" x14ac:dyDescent="0.3">
      <c r="A384" s="189"/>
      <c r="B384" s="387" t="s">
        <v>1165</v>
      </c>
      <c r="C384" s="387" t="s">
        <v>149</v>
      </c>
      <c r="D384" s="387"/>
    </row>
    <row r="385" spans="1:5" ht="30" customHeight="1" thickTop="1" thickBot="1" x14ac:dyDescent="0.3">
      <c r="B385"/>
      <c r="C385" s="285" t="s">
        <v>613</v>
      </c>
      <c r="D385" s="286"/>
    </row>
    <row r="386" spans="1:5" ht="18" thickTop="1" thickBot="1" x14ac:dyDescent="0.3">
      <c r="C386" s="194" t="s">
        <v>159</v>
      </c>
      <c r="D386" s="558"/>
    </row>
    <row r="387" spans="1:5" ht="16.5" thickTop="1" thickBot="1" x14ac:dyDescent="0.3">
      <c r="A387" s="189"/>
      <c r="B387" s="387" t="s">
        <v>1166</v>
      </c>
      <c r="C387" s="387" t="s">
        <v>161</v>
      </c>
      <c r="D387" s="387"/>
    </row>
    <row r="388" spans="1:5" ht="30" customHeight="1" thickTop="1" thickBot="1" x14ac:dyDescent="0.3">
      <c r="B388"/>
      <c r="C388" s="285" t="s">
        <v>584</v>
      </c>
      <c r="D388" s="286"/>
    </row>
    <row r="389" spans="1:5" ht="18" thickTop="1" thickBot="1" x14ac:dyDescent="0.35">
      <c r="B389" s="76"/>
      <c r="C389" s="194" t="s">
        <v>1286</v>
      </c>
      <c r="D389" s="126" t="b">
        <v>0</v>
      </c>
      <c r="E389" s="337"/>
    </row>
    <row r="390" spans="1:5" ht="18" thickTop="1" thickBot="1" x14ac:dyDescent="0.3">
      <c r="C390" s="194" t="s">
        <v>578</v>
      </c>
      <c r="D390" s="18"/>
    </row>
    <row r="391" spans="1:5" ht="18" thickTop="1" thickBot="1" x14ac:dyDescent="0.3">
      <c r="C391" s="194" t="s">
        <v>162</v>
      </c>
      <c r="D391" s="558"/>
    </row>
    <row r="392" spans="1:5" ht="18" thickTop="1" thickBot="1" x14ac:dyDescent="0.3">
      <c r="C392" s="194" t="s">
        <v>1294</v>
      </c>
      <c r="D392" s="18"/>
    </row>
    <row r="393" spans="1:5" ht="15.75" thickTop="1" x14ac:dyDescent="0.25">
      <c r="A393"/>
      <c r="B393"/>
      <c r="C393"/>
      <c r="D393"/>
    </row>
    <row r="394" spans="1:5" x14ac:dyDescent="0.25">
      <c r="A394" s="493"/>
      <c r="B394" s="494"/>
      <c r="C394" s="495"/>
      <c r="D394" s="496"/>
    </row>
    <row r="395" spans="1:5" x14ac:dyDescent="0.25">
      <c r="A395" s="493"/>
      <c r="B395" s="494"/>
      <c r="C395" s="495"/>
      <c r="D395" s="496"/>
    </row>
    <row r="396" spans="1:5" x14ac:dyDescent="0.25">
      <c r="A396" s="497"/>
    </row>
    <row r="397" spans="1:5" x14ac:dyDescent="0.25">
      <c r="A397" s="497"/>
    </row>
    <row r="398" spans="1:5" x14ac:dyDescent="0.25">
      <c r="A398" s="497"/>
    </row>
    <row r="399" spans="1:5" x14ac:dyDescent="0.25">
      <c r="A399" s="497"/>
    </row>
    <row r="400" spans="1:5" x14ac:dyDescent="0.25">
      <c r="A400" s="497"/>
    </row>
  </sheetData>
  <sheetProtection sheet="1" objects="1" scenarios="1"/>
  <mergeCells count="12">
    <mergeCell ref="C285:E285"/>
    <mergeCell ref="C185:D185"/>
    <mergeCell ref="C40:D40"/>
    <mergeCell ref="C133:D133"/>
    <mergeCell ref="C242:D242"/>
    <mergeCell ref="J37:L37"/>
    <mergeCell ref="J38:L38"/>
    <mergeCell ref="H4:I4"/>
    <mergeCell ref="H6:I6"/>
    <mergeCell ref="C35:D35"/>
    <mergeCell ref="D37:F37"/>
    <mergeCell ref="D38:F38"/>
  </mergeCells>
  <phoneticPr fontId="46" type="noConversion"/>
  <dataValidations disablePrompts="1" xWindow="2040" yWindow="1186" count="9">
    <dataValidation type="list" allowBlank="1" showInputMessage="1" showErrorMessage="1" prompt="IZBERI IZ SEZNAMA" sqref="E293:E294">
      <formula1>ZVKDS</formula1>
    </dataValidation>
    <dataValidation type="list" allowBlank="1" showInputMessage="1" showErrorMessage="1" prompt="IZBERI IZ SEZNAMA" sqref="E295:E296">
      <formula1>Zavod_RS_za_varstvo_narave</formula1>
    </dataValidation>
    <dataValidation type="list" allowBlank="1" showInputMessage="1" showErrorMessage="1" prompt="IZBERI IZ SEZNAMA" sqref="E300 E298">
      <formula1>Zavod_za_gozdove_Slovenije</formula1>
    </dataValidation>
    <dataValidation type="list" allowBlank="1" showInputMessage="1" showErrorMessage="1" sqref="E331">
      <formula1>Elektro</formula1>
    </dataValidation>
    <dataValidation type="list" allowBlank="1" showInputMessage="1" showErrorMessage="1" prompt="IZBERI IZ SEZNAMA" sqref="E315">
      <formula1>Elektro</formula1>
    </dataValidation>
    <dataValidation type="list" allowBlank="1" showInputMessage="1" showErrorMessage="1" prompt="IZBERI IZ SEZNAMA" sqref="D192">
      <formula1>VRSTA_OBJEKTA</formula1>
    </dataValidation>
    <dataValidation type="list" allowBlank="1" showInputMessage="1" showErrorMessage="1" prompt="IZBERI IZ SEZNAMA" sqref="D193">
      <formula1>CC_SI_S</formula1>
    </dataValidation>
    <dataValidation type="list" allowBlank="1" showInputMessage="1" showErrorMessage="1" prompt="IZBERI IZ SEZNAMA" sqref="D194">
      <formula1>CC_SI_GIO</formula1>
    </dataValidation>
    <dataValidation type="list" allowBlank="1" showInputMessage="1" showErrorMessage="1" prompt="IZBERI IZ SEZNAMA" sqref="E297">
      <formula1>Direkcija_RS_za_vode</formula1>
    </dataValidation>
  </dataValidations>
  <hyperlinks>
    <hyperlink ref="C6" location="'8A POGOJI VLOGA'!A1" display="8 - POGOJI"/>
    <hyperlink ref="D6" location="'9A MNENJA VLOGA'!A1" display="9A - MNENJA"/>
    <hyperlink ref="E6" location="'11A GD VLOGA'!A1" display="11A - GRADBENO DOVOLJENJE"/>
    <hyperlink ref="F6" location="'12 - SPREMEMBA GD'!A1" display="PRILOGA 12 - SPREMEMBA GRADBENEGA DOVOLJENJA"/>
    <hyperlink ref="H6" location="'13B ZAČ GRAD'!A1" display="13 - PRIJAVA ZAČETKA GRADNJE"/>
    <hyperlink ref="F6" location="'12 GD SPREM'!A1" display="12 - SPREMEMBA GRADBENEGA DOVOLJENJA"/>
    <hyperlink ref="L6" location="'14 UD ZAHTEVA'!A1" display="14 - UPORABNO DOVOLJENJE"/>
    <hyperlink ref="C13" location="'1A NASLOVNA'!A1" display="1A - NASLOVNA STRAN"/>
    <hyperlink ref="C19" location="'4A SPLOŠNI PODATKI'!A1" display="4A - SPLOŠNI PODATKI"/>
    <hyperlink ref="D13" location="'1A NASLOVNA'!A1" display="1A - NASLOVNA STRAN"/>
    <hyperlink ref="D19" location="'4A SPLOŠNI PODATKI'!A1" display="4A - SPLOŠNI PODATKI"/>
    <hyperlink ref="D15" location="'2A IZJAVA DGD'!A1" display="2A - IZJAVA DGD"/>
    <hyperlink ref="G13" location="'1A NASLOVNA'!A1" display="1A - NASLOVNA STRAN"/>
    <hyperlink ref="G19" location="'4A SPLOŠNI PODATKI'!A1" display="4A - SPLOŠNI PODATKI"/>
    <hyperlink ref="G18" location="'3 KAZALO'!A1" display="3 - KAZALO"/>
    <hyperlink ref="G15" location="'2B IZJAVA PZI'!A1" display="2B - IZJAVA PZI"/>
    <hyperlink ref="L13" location="'1A NASLOVNA'!A1" display="1A - NASLOVNA STRAN"/>
    <hyperlink ref="L19" location="'4A SPLOŠNI PODATKI'!A1" display="4A - SPLOŠNI PODATKI"/>
    <hyperlink ref="L18" location="'3 KAZALO'!A1" display="3 - KAZALO"/>
    <hyperlink ref="L15" location="'2B - IZJAVA PZI'!A1" display="PRILOGA 2B - IZJAVA PZI"/>
    <hyperlink ref="G28" location="'1C NASLOVNA NAČRT'!A1" display="1B - NASLOVNA STRAN NAČRTA"/>
    <hyperlink ref="L15" location="'2F IZJAVA PID'!A1" display="2F - IZJAVA PID"/>
    <hyperlink ref="C21" location="'4C ZEMLJIŠČA'!A1" display="4C - TABELA ZEMLJIŠČ"/>
    <hyperlink ref="D21" location="'4C ZEMLJIŠČA'!A1" display="4C - TABELA ZEMLJIŠČ"/>
    <hyperlink ref="L21" location="'4C ZEMLJIŠČA'!A1" display="4C - TABELA ZEMLJIŠČ"/>
    <hyperlink ref="E13" location="'1A NASLOVNA'!A1" display="1A - NASLOVNA STRAN"/>
    <hyperlink ref="E19" location="'4A SPLOŠNI PODATKI'!A1" display="4A - SPLOŠNI PODATKI"/>
    <hyperlink ref="E15" location="'2A IZJAVA DGD'!A1" display="2A - IZJAVA DGD"/>
    <hyperlink ref="E21" location="'4C ZEMLJIŠČA'!A1" display="4C - TABELA ZEMLJIŠČ"/>
    <hyperlink ref="F13" location="'1A NASLOVNA'!A1" display="1A - NASLOVNA STRAN"/>
    <hyperlink ref="F19" location="'4A SPLOŠNI PODATKI'!A1" display="4A - SPLOŠNI PODATKI"/>
    <hyperlink ref="F15" location="'2A IZJAVA DGD'!A1" display="2A - IZJAVA DGD"/>
    <hyperlink ref="F21" location="'4C ZEMLJIŠČA'!A1" display="4C - TABELA ZEMLJIŠČ"/>
    <hyperlink ref="G14" location="'1B STROKOVNJAKI'!A1" display="1B - UDELEŽENI STROKOVNJAKI"/>
    <hyperlink ref="C14:F14" location="'1B STROKOVNJAKI'!A1" display="1B - UDELEŽENI STROKOVNJAKI"/>
    <hyperlink ref="G29" location="'2C IZJAVA VN'!A1" display="2C - IZJAVA PZI NAČRT"/>
    <hyperlink ref="H13" location="'1A NASLOVNA'!A1" display="1A - NASLOVNA STRAN"/>
    <hyperlink ref="H19" location="'4A SPLOŠNI PODATKI'!A1" display="4A - SPLOŠNI PODATKI"/>
    <hyperlink ref="H18" location="'3 KAZALO'!A1" display="3 - KAZALO"/>
    <hyperlink ref="H15" location="'2B IZJAVA PZI'!A1" display="2B - IZJAVA PZI"/>
    <hyperlink ref="H28" location="'1C NASLOVNA NAČRT'!A1" display="1B - NASLOVNA STRAN NAČRTA"/>
    <hyperlink ref="H14" location="'1B STROKOVNJAKI'!A1" display="1B - UDELEŽENI STROKOVNJAKI"/>
    <hyperlink ref="H29" location="'2C IZJAVA VN'!A1" display="2C - IZJAVA PZI NAČRT"/>
    <hyperlink ref="G6" location="'13A PRIP DELA'!A1" display="13A - PRIJAVA PRIPRAVLJALNIH DEL"/>
    <hyperlink ref="L14" location="'1B STROKOVNJAKI'!A1" display="1B - UDELEŽENI STROKOVNJAKI"/>
    <hyperlink ref="L28" location="'1C NASLOVNA NAČRT'!A1" display="1B - NASLOVNA STRAN NAČRTA"/>
    <hyperlink ref="H8" location="'13D SPREM INVEST'!A1" display="13D - PRIJAVA SPREMEMBE INVESTITORSTVA"/>
    <hyperlink ref="L8" location="'15B UD IZJAVA 1-ST'!A1" display="15B - IZJAVA NADZORNIKA ENOSTANOVANJSKA STAVBA"/>
    <hyperlink ref="L9" location="'15C UD IZJAVA 1-ST BO'!A1" display="15C - IZJAVA NADZORNIKA ENOSTANOVANJSKA STAVBA BREZ OVOJA"/>
    <hyperlink ref="M6" location="'16A DOPOL VLOGE'!A1" display="16A - DOPOLNITEV VLOGE"/>
    <hyperlink ref="N6" location="'16B DOPOL PODALJ'!A1" display="16B - ZAHTEVA ZA PODALJŠANJE ROKA ZA DOPOLNITEV VLOGE"/>
    <hyperlink ref="K6" location="'17B PO PODALJ ZAH'!A1" display="17B - PODALJŠANJE POSKUSNEGA OBRATOVANJA"/>
    <hyperlink ref="G16" location="'2D IZJAVA PREGLED'!A1" display="2D - IZJAVA PZI PREGLED"/>
    <hyperlink ref="H16" location="'2D IZJAVA PREGLED'!A1" display="2D - IZJAVA PZI PREGLED"/>
    <hyperlink ref="L17" location="'2G IZJAVA PID NR'!A1" display="2G - IZJAVA PID NR"/>
    <hyperlink ref="G17" location="'21 IZJAVA NR'!A1" display="21 - IZJAVA NR"/>
    <hyperlink ref="H17" location="'21 IZJAVA NR'!A1" display="21 - IZJAVA NR"/>
    <hyperlink ref="C20" location="'4B PODATKI OBJEKTI'!A1" display="4B - SPLOŠNI PODATKI - OBJEKTI"/>
    <hyperlink ref="D20" location="'4B PODATKI OBJEKTI'!A1" display="4B - SPLOŠNI PODATKI - OBJEKTI"/>
    <hyperlink ref="G20" location="'4B PODATKI OBJEKTI'!A1" display="4B - SPLOŠNI PODATKI - OBJEKTI"/>
    <hyperlink ref="L20" location="'4B PODATKI OBJEKTI'!A1" display="4B - SPLOŠNI PODATKI - OBJEKTI"/>
    <hyperlink ref="E20" location="'4B PODATKI OBJEKTI'!A1" display="4B - SPLOŠNI PODATKI - OBJEKTI"/>
    <hyperlink ref="F20" location="'4B PODATKI OBJEKTI'!A1" display="4B - SPLOŠNI PODATKI - OBJEKTI"/>
    <hyperlink ref="H20" location="'4B PODATKI OBJEKTI'!A1" display="4B - SPLOŠNI PODATKI - OBJEKTI"/>
    <hyperlink ref="E22" location="'4D ODMERA KMET. ZEMLJIŠČA'!A1" display="4D - ODMERA KMETIJSKA ZEMLJIŠČA"/>
    <hyperlink ref="I13" location="'1A NASLOVNA'!A1" display="1A - NASLOVNA STRAN"/>
    <hyperlink ref="I15" location="'2E IZJAVA PZO'!A1" display="2E - IZJAVA PZI ODSTRANITEV"/>
    <hyperlink ref="I14" location="'1B STROKOVNJAKI'!A1" display="1B - UDELEŽENI STROKOVNJAKI"/>
    <hyperlink ref="I16" location="'2D IZJAVA PREGLED'!A1" display="2D - IZJAVA PZI PREGLED"/>
    <hyperlink ref="I17" location="'21 IZJAVA NR'!A1" display="21 - IZJAVA NR"/>
    <hyperlink ref="L29" location="'2D IZJAVA VN'!A1" display="2D - IZJAVA PZI NAČRT"/>
    <hyperlink ref="H9" location="'9B MNENJA VLOGA DMO'!A1" display="9A - MNENJE GLEDE DOPUSTNIH MANJŠIH ODSTOPANJ"/>
    <hyperlink ref="H6:I6" location="'13B GRADNJA'!A1" display="13B - PRIJAVA ZAČETKA GRADNJE"/>
    <hyperlink ref="G21" location="'4C ZEMLJIŠČA'!A1" display="4C - TABELA ZEMLJIŠČ"/>
    <hyperlink ref="H21" location="'4C ZEMLJIŠČA'!A1" display="4C - TABELA ZEMLJIŠČ"/>
  </hyperlinks>
  <pageMargins left="0.7" right="0.7" top="0.75" bottom="0.75" header="0.3" footer="0.3"/>
  <pageSetup paperSize="9" orientation="portrait" r:id="rId1"/>
  <drawing r:id="rId2"/>
  <legacyDrawing r:id="rId3"/>
  <controls>
    <mc:AlternateContent xmlns:mc="http://schemas.openxmlformats.org/markup-compatibility/2006">
      <mc:Choice Requires="x14">
        <control shapeId="10518" r:id="rId4" name="CommandButton2">
          <controlPr defaultSize="0" print="0" autoLine="0" r:id="rId5">
            <anchor>
              <from>
                <xdr:col>4</xdr:col>
                <xdr:colOff>47625</xdr:colOff>
                <xdr:row>43</xdr:row>
                <xdr:rowOff>171450</xdr:rowOff>
              </from>
              <to>
                <xdr:col>4</xdr:col>
                <xdr:colOff>2028825</xdr:colOff>
                <xdr:row>45</xdr:row>
                <xdr:rowOff>200025</xdr:rowOff>
              </to>
            </anchor>
          </controlPr>
        </control>
      </mc:Choice>
      <mc:Fallback>
        <control shapeId="10518" r:id="rId4" name="CommandButton2"/>
      </mc:Fallback>
    </mc:AlternateContent>
    <mc:AlternateContent xmlns:mc="http://schemas.openxmlformats.org/markup-compatibility/2006">
      <mc:Choice Requires="x14">
        <control shapeId="10517" r:id="rId6" name="CommandButton1">
          <controlPr defaultSize="0" print="0" autoLine="0" r:id="rId7">
            <anchor>
              <from>
                <xdr:col>4</xdr:col>
                <xdr:colOff>57150</xdr:colOff>
                <xdr:row>40</xdr:row>
                <xdr:rowOff>95250</xdr:rowOff>
              </from>
              <to>
                <xdr:col>4</xdr:col>
                <xdr:colOff>2028825</xdr:colOff>
                <xdr:row>42</xdr:row>
                <xdr:rowOff>95250</xdr:rowOff>
              </to>
            </anchor>
          </controlPr>
        </control>
      </mc:Choice>
      <mc:Fallback>
        <control shapeId="10517" r:id="rId6" name="CommandButton1"/>
      </mc:Fallback>
    </mc:AlternateContent>
    <mc:AlternateContent xmlns:mc="http://schemas.openxmlformats.org/markup-compatibility/2006">
      <mc:Choice Requires="x14">
        <control shapeId="10245" r:id="rId8" name="Check Box 5">
          <controlPr defaultSize="0" autoFill="0" autoLine="0" autoPict="0">
            <anchor moveWithCells="1">
              <from>
                <xdr:col>3</xdr:col>
                <xdr:colOff>57150</xdr:colOff>
                <xdr:row>200</xdr:row>
                <xdr:rowOff>38100</xdr:rowOff>
              </from>
              <to>
                <xdr:col>3</xdr:col>
                <xdr:colOff>1914525</xdr:colOff>
                <xdr:row>201</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57150</xdr:colOff>
                <xdr:row>202</xdr:row>
                <xdr:rowOff>9525</xdr:rowOff>
              </from>
              <to>
                <xdr:col>3</xdr:col>
                <xdr:colOff>1914525</xdr:colOff>
                <xdr:row>203</xdr:row>
                <xdr:rowOff>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3</xdr:col>
                <xdr:colOff>57150</xdr:colOff>
                <xdr:row>203</xdr:row>
                <xdr:rowOff>0</xdr:rowOff>
              </from>
              <to>
                <xdr:col>3</xdr:col>
                <xdr:colOff>1971675</xdr:colOff>
                <xdr:row>203</xdr:row>
                <xdr:rowOff>180975</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76200</xdr:colOff>
                <xdr:row>209</xdr:row>
                <xdr:rowOff>0</xdr:rowOff>
              </from>
              <to>
                <xdr:col>3</xdr:col>
                <xdr:colOff>1533525</xdr:colOff>
                <xdr:row>209</xdr:row>
                <xdr:rowOff>180975</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3</xdr:col>
                <xdr:colOff>76200</xdr:colOff>
                <xdr:row>212</xdr:row>
                <xdr:rowOff>9525</xdr:rowOff>
              </from>
              <to>
                <xdr:col>3</xdr:col>
                <xdr:colOff>1533525</xdr:colOff>
                <xdr:row>213</xdr:row>
                <xdr:rowOff>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76200</xdr:colOff>
                <xdr:row>212</xdr:row>
                <xdr:rowOff>9525</xdr:rowOff>
              </from>
              <to>
                <xdr:col>3</xdr:col>
                <xdr:colOff>1533525</xdr:colOff>
                <xdr:row>213</xdr:row>
                <xdr:rowOff>0</xdr:rowOff>
              </to>
            </anchor>
          </controlPr>
        </control>
      </mc:Choice>
    </mc:AlternateContent>
    <mc:AlternateContent xmlns:mc="http://schemas.openxmlformats.org/markup-compatibility/2006">
      <mc:Choice Requires="x14">
        <control shapeId="10273" r:id="rId14" name="Check Box 33">
          <controlPr defaultSize="0" autoFill="0" autoLine="0" autoPict="0">
            <anchor moveWithCells="1">
              <from>
                <xdr:col>3</xdr:col>
                <xdr:colOff>57150</xdr:colOff>
                <xdr:row>201</xdr:row>
                <xdr:rowOff>19050</xdr:rowOff>
              </from>
              <to>
                <xdr:col>3</xdr:col>
                <xdr:colOff>1876425</xdr:colOff>
                <xdr:row>202</xdr:row>
                <xdr:rowOff>0</xdr:rowOff>
              </to>
            </anchor>
          </controlPr>
        </control>
      </mc:Choice>
    </mc:AlternateContent>
    <mc:AlternateContent xmlns:mc="http://schemas.openxmlformats.org/markup-compatibility/2006">
      <mc:Choice Requires="x14">
        <control shapeId="10298" r:id="rId15" name="Check Box 58">
          <controlPr defaultSize="0" autoFill="0" autoLine="0" autoPict="0">
            <anchor moveWithCells="1">
              <from>
                <xdr:col>1</xdr:col>
                <xdr:colOff>76200</xdr:colOff>
                <xdr:row>292</xdr:row>
                <xdr:rowOff>123825</xdr:rowOff>
              </from>
              <to>
                <xdr:col>1</xdr:col>
                <xdr:colOff>247650</xdr:colOff>
                <xdr:row>292</xdr:row>
                <xdr:rowOff>190500</xdr:rowOff>
              </to>
            </anchor>
          </controlPr>
        </control>
      </mc:Choice>
    </mc:AlternateContent>
    <mc:AlternateContent xmlns:mc="http://schemas.openxmlformats.org/markup-compatibility/2006">
      <mc:Choice Requires="x14">
        <control shapeId="10299" r:id="rId16" name="Check Box 59">
          <controlPr defaultSize="0" autoFill="0" autoLine="0" autoPict="0">
            <anchor moveWithCells="1">
              <from>
                <xdr:col>1</xdr:col>
                <xdr:colOff>76200</xdr:colOff>
                <xdr:row>293</xdr:row>
                <xdr:rowOff>123825</xdr:rowOff>
              </from>
              <to>
                <xdr:col>1</xdr:col>
                <xdr:colOff>247650</xdr:colOff>
                <xdr:row>293</xdr:row>
                <xdr:rowOff>190500</xdr:rowOff>
              </to>
            </anchor>
          </controlPr>
        </control>
      </mc:Choice>
    </mc:AlternateContent>
    <mc:AlternateContent xmlns:mc="http://schemas.openxmlformats.org/markup-compatibility/2006">
      <mc:Choice Requires="x14">
        <control shapeId="10300" r:id="rId17" name="Check Box 60">
          <controlPr defaultSize="0" autoFill="0" autoLine="0" autoPict="0">
            <anchor moveWithCells="1">
              <from>
                <xdr:col>1</xdr:col>
                <xdr:colOff>76200</xdr:colOff>
                <xdr:row>294</xdr:row>
                <xdr:rowOff>123825</xdr:rowOff>
              </from>
              <to>
                <xdr:col>1</xdr:col>
                <xdr:colOff>247650</xdr:colOff>
                <xdr:row>294</xdr:row>
                <xdr:rowOff>190500</xdr:rowOff>
              </to>
            </anchor>
          </controlPr>
        </control>
      </mc:Choice>
    </mc:AlternateContent>
    <mc:AlternateContent xmlns:mc="http://schemas.openxmlformats.org/markup-compatibility/2006">
      <mc:Choice Requires="x14">
        <control shapeId="10301" r:id="rId18" name="Check Box 61">
          <controlPr defaultSize="0" autoFill="0" autoLine="0" autoPict="0">
            <anchor moveWithCells="1">
              <from>
                <xdr:col>1</xdr:col>
                <xdr:colOff>76200</xdr:colOff>
                <xdr:row>296</xdr:row>
                <xdr:rowOff>95250</xdr:rowOff>
              </from>
              <to>
                <xdr:col>1</xdr:col>
                <xdr:colOff>247650</xdr:colOff>
                <xdr:row>296</xdr:row>
                <xdr:rowOff>190500</xdr:rowOff>
              </to>
            </anchor>
          </controlPr>
        </control>
      </mc:Choice>
    </mc:AlternateContent>
    <mc:AlternateContent xmlns:mc="http://schemas.openxmlformats.org/markup-compatibility/2006">
      <mc:Choice Requires="x14">
        <control shapeId="10302" r:id="rId19" name="Check Box 62">
          <controlPr defaultSize="0" autoFill="0" autoLine="0" autoPict="0">
            <anchor moveWithCells="1">
              <from>
                <xdr:col>1</xdr:col>
                <xdr:colOff>76200</xdr:colOff>
                <xdr:row>297</xdr:row>
                <xdr:rowOff>95250</xdr:rowOff>
              </from>
              <to>
                <xdr:col>1</xdr:col>
                <xdr:colOff>247650</xdr:colOff>
                <xdr:row>298</xdr:row>
                <xdr:rowOff>0</xdr:rowOff>
              </to>
            </anchor>
          </controlPr>
        </control>
      </mc:Choice>
    </mc:AlternateContent>
    <mc:AlternateContent xmlns:mc="http://schemas.openxmlformats.org/markup-compatibility/2006">
      <mc:Choice Requires="x14">
        <control shapeId="10303" r:id="rId20" name="Check Box 63">
          <controlPr defaultSize="0" autoFill="0" autoLine="0" autoPict="0">
            <anchor moveWithCells="1">
              <from>
                <xdr:col>1</xdr:col>
                <xdr:colOff>76200</xdr:colOff>
                <xdr:row>298</xdr:row>
                <xdr:rowOff>95250</xdr:rowOff>
              </from>
              <to>
                <xdr:col>1</xdr:col>
                <xdr:colOff>247650</xdr:colOff>
                <xdr:row>298</xdr:row>
                <xdr:rowOff>190500</xdr:rowOff>
              </to>
            </anchor>
          </controlPr>
        </control>
      </mc:Choice>
    </mc:AlternateContent>
    <mc:AlternateContent xmlns:mc="http://schemas.openxmlformats.org/markup-compatibility/2006">
      <mc:Choice Requires="x14">
        <control shapeId="10304" r:id="rId21" name="Check Box 64">
          <controlPr defaultSize="0" autoFill="0" autoLine="0" autoPict="0">
            <anchor moveWithCells="1">
              <from>
                <xdr:col>1</xdr:col>
                <xdr:colOff>76200</xdr:colOff>
                <xdr:row>299</xdr:row>
                <xdr:rowOff>85725</xdr:rowOff>
              </from>
              <to>
                <xdr:col>1</xdr:col>
                <xdr:colOff>247650</xdr:colOff>
                <xdr:row>299</xdr:row>
                <xdr:rowOff>190500</xdr:rowOff>
              </to>
            </anchor>
          </controlPr>
        </control>
      </mc:Choice>
    </mc:AlternateContent>
    <mc:AlternateContent xmlns:mc="http://schemas.openxmlformats.org/markup-compatibility/2006">
      <mc:Choice Requires="x14">
        <control shapeId="10305" r:id="rId22" name="Check Box 65">
          <controlPr defaultSize="0" autoFill="0" autoLine="0" autoPict="0">
            <anchor moveWithCells="1">
              <from>
                <xdr:col>1</xdr:col>
                <xdr:colOff>76200</xdr:colOff>
                <xdr:row>300</xdr:row>
                <xdr:rowOff>123825</xdr:rowOff>
              </from>
              <to>
                <xdr:col>1</xdr:col>
                <xdr:colOff>247650</xdr:colOff>
                <xdr:row>301</xdr:row>
                <xdr:rowOff>0</xdr:rowOff>
              </to>
            </anchor>
          </controlPr>
        </control>
      </mc:Choice>
    </mc:AlternateContent>
    <mc:AlternateContent xmlns:mc="http://schemas.openxmlformats.org/markup-compatibility/2006">
      <mc:Choice Requires="x14">
        <control shapeId="10306" r:id="rId23" name="Check Box 66">
          <controlPr defaultSize="0" autoFill="0" autoLine="0" autoPict="0">
            <anchor moveWithCells="1">
              <from>
                <xdr:col>1</xdr:col>
                <xdr:colOff>76200</xdr:colOff>
                <xdr:row>301</xdr:row>
                <xdr:rowOff>123825</xdr:rowOff>
              </from>
              <to>
                <xdr:col>1</xdr:col>
                <xdr:colOff>247650</xdr:colOff>
                <xdr:row>302</xdr:row>
                <xdr:rowOff>0</xdr:rowOff>
              </to>
            </anchor>
          </controlPr>
        </control>
      </mc:Choice>
    </mc:AlternateContent>
    <mc:AlternateContent xmlns:mc="http://schemas.openxmlformats.org/markup-compatibility/2006">
      <mc:Choice Requires="x14">
        <control shapeId="10307" r:id="rId24" name="Check Box 67">
          <controlPr defaultSize="0" autoFill="0" autoLine="0" autoPict="0">
            <anchor moveWithCells="1">
              <from>
                <xdr:col>1</xdr:col>
                <xdr:colOff>76200</xdr:colOff>
                <xdr:row>313</xdr:row>
                <xdr:rowOff>57150</xdr:rowOff>
              </from>
              <to>
                <xdr:col>1</xdr:col>
                <xdr:colOff>247650</xdr:colOff>
                <xdr:row>314</xdr:row>
                <xdr:rowOff>0</xdr:rowOff>
              </to>
            </anchor>
          </controlPr>
        </control>
      </mc:Choice>
    </mc:AlternateContent>
    <mc:AlternateContent xmlns:mc="http://schemas.openxmlformats.org/markup-compatibility/2006">
      <mc:Choice Requires="x14">
        <control shapeId="10308" r:id="rId25" name="Check Box 68">
          <controlPr defaultSize="0" autoFill="0" autoLine="0" autoPict="0">
            <anchor moveWithCells="1">
              <from>
                <xdr:col>1</xdr:col>
                <xdr:colOff>76200</xdr:colOff>
                <xdr:row>314</xdr:row>
                <xdr:rowOff>57150</xdr:rowOff>
              </from>
              <to>
                <xdr:col>1</xdr:col>
                <xdr:colOff>247650</xdr:colOff>
                <xdr:row>315</xdr:row>
                <xdr:rowOff>0</xdr:rowOff>
              </to>
            </anchor>
          </controlPr>
        </control>
      </mc:Choice>
    </mc:AlternateContent>
    <mc:AlternateContent xmlns:mc="http://schemas.openxmlformats.org/markup-compatibility/2006">
      <mc:Choice Requires="x14">
        <control shapeId="10309" r:id="rId26" name="Check Box 69">
          <controlPr defaultSize="0" autoFill="0" autoLine="0" autoPict="0">
            <anchor moveWithCells="1">
              <from>
                <xdr:col>1</xdr:col>
                <xdr:colOff>76200</xdr:colOff>
                <xdr:row>315</xdr:row>
                <xdr:rowOff>57150</xdr:rowOff>
              </from>
              <to>
                <xdr:col>1</xdr:col>
                <xdr:colOff>247650</xdr:colOff>
                <xdr:row>316</xdr:row>
                <xdr:rowOff>0</xdr:rowOff>
              </to>
            </anchor>
          </controlPr>
        </control>
      </mc:Choice>
    </mc:AlternateContent>
    <mc:AlternateContent xmlns:mc="http://schemas.openxmlformats.org/markup-compatibility/2006">
      <mc:Choice Requires="x14">
        <control shapeId="10310" r:id="rId27" name="Check Box 70">
          <controlPr defaultSize="0" autoFill="0" autoLine="0" autoPict="0">
            <anchor moveWithCells="1">
              <from>
                <xdr:col>1</xdr:col>
                <xdr:colOff>76200</xdr:colOff>
                <xdr:row>316</xdr:row>
                <xdr:rowOff>57150</xdr:rowOff>
              </from>
              <to>
                <xdr:col>1</xdr:col>
                <xdr:colOff>247650</xdr:colOff>
                <xdr:row>317</xdr:row>
                <xdr:rowOff>0</xdr:rowOff>
              </to>
            </anchor>
          </controlPr>
        </control>
      </mc:Choice>
    </mc:AlternateContent>
    <mc:AlternateContent xmlns:mc="http://schemas.openxmlformats.org/markup-compatibility/2006">
      <mc:Choice Requires="x14">
        <control shapeId="10311" r:id="rId28" name="Check Box 71">
          <controlPr defaultSize="0" autoFill="0" autoLine="0" autoPict="0">
            <anchor moveWithCells="1">
              <from>
                <xdr:col>1</xdr:col>
                <xdr:colOff>76200</xdr:colOff>
                <xdr:row>317</xdr:row>
                <xdr:rowOff>57150</xdr:rowOff>
              </from>
              <to>
                <xdr:col>1</xdr:col>
                <xdr:colOff>247650</xdr:colOff>
                <xdr:row>318</xdr:row>
                <xdr:rowOff>0</xdr:rowOff>
              </to>
            </anchor>
          </controlPr>
        </control>
      </mc:Choice>
    </mc:AlternateContent>
    <mc:AlternateContent xmlns:mc="http://schemas.openxmlformats.org/markup-compatibility/2006">
      <mc:Choice Requires="x14">
        <control shapeId="10312" r:id="rId29" name="Check Box 72">
          <controlPr defaultSize="0" autoFill="0" autoLine="0" autoPict="0">
            <anchor moveWithCells="1">
              <from>
                <xdr:col>1</xdr:col>
                <xdr:colOff>76200</xdr:colOff>
                <xdr:row>318</xdr:row>
                <xdr:rowOff>57150</xdr:rowOff>
              </from>
              <to>
                <xdr:col>1</xdr:col>
                <xdr:colOff>247650</xdr:colOff>
                <xdr:row>319</xdr:row>
                <xdr:rowOff>0</xdr:rowOff>
              </to>
            </anchor>
          </controlPr>
        </control>
      </mc:Choice>
    </mc:AlternateContent>
    <mc:AlternateContent xmlns:mc="http://schemas.openxmlformats.org/markup-compatibility/2006">
      <mc:Choice Requires="x14">
        <control shapeId="10313" r:id="rId30" name="Check Box 73">
          <controlPr defaultSize="0" autoFill="0" autoLine="0" autoPict="0">
            <anchor moveWithCells="1">
              <from>
                <xdr:col>1</xdr:col>
                <xdr:colOff>76200</xdr:colOff>
                <xdr:row>319</xdr:row>
                <xdr:rowOff>57150</xdr:rowOff>
              </from>
              <to>
                <xdr:col>1</xdr:col>
                <xdr:colOff>247650</xdr:colOff>
                <xdr:row>320</xdr:row>
                <xdr:rowOff>0</xdr:rowOff>
              </to>
            </anchor>
          </controlPr>
        </control>
      </mc:Choice>
    </mc:AlternateContent>
    <mc:AlternateContent xmlns:mc="http://schemas.openxmlformats.org/markup-compatibility/2006">
      <mc:Choice Requires="x14">
        <control shapeId="10315" r:id="rId31" name="Check Box 75">
          <controlPr defaultSize="0" autoFill="0" autoLine="0" autoPict="0">
            <anchor moveWithCells="1">
              <from>
                <xdr:col>1</xdr:col>
                <xdr:colOff>76200</xdr:colOff>
                <xdr:row>320</xdr:row>
                <xdr:rowOff>57150</xdr:rowOff>
              </from>
              <to>
                <xdr:col>1</xdr:col>
                <xdr:colOff>247650</xdr:colOff>
                <xdr:row>321</xdr:row>
                <xdr:rowOff>0</xdr:rowOff>
              </to>
            </anchor>
          </controlPr>
        </control>
      </mc:Choice>
    </mc:AlternateContent>
    <mc:AlternateContent xmlns:mc="http://schemas.openxmlformats.org/markup-compatibility/2006">
      <mc:Choice Requires="x14">
        <control shapeId="10316" r:id="rId32" name="Check Box 76">
          <controlPr defaultSize="0" autoFill="0" autoLine="0" autoPict="0">
            <anchor moveWithCells="1">
              <from>
                <xdr:col>1</xdr:col>
                <xdr:colOff>76200</xdr:colOff>
                <xdr:row>321</xdr:row>
                <xdr:rowOff>57150</xdr:rowOff>
              </from>
              <to>
                <xdr:col>1</xdr:col>
                <xdr:colOff>247650</xdr:colOff>
                <xdr:row>322</xdr:row>
                <xdr:rowOff>0</xdr:rowOff>
              </to>
            </anchor>
          </controlPr>
        </control>
      </mc:Choice>
    </mc:AlternateContent>
    <mc:AlternateContent xmlns:mc="http://schemas.openxmlformats.org/markup-compatibility/2006">
      <mc:Choice Requires="x14">
        <control shapeId="10317" r:id="rId33" name="Check Box 77">
          <controlPr defaultSize="0" autoFill="0" autoLine="0" autoPict="0">
            <anchor moveWithCells="1">
              <from>
                <xdr:col>1</xdr:col>
                <xdr:colOff>76200</xdr:colOff>
                <xdr:row>322</xdr:row>
                <xdr:rowOff>57150</xdr:rowOff>
              </from>
              <to>
                <xdr:col>1</xdr:col>
                <xdr:colOff>247650</xdr:colOff>
                <xdr:row>323</xdr:row>
                <xdr:rowOff>0</xdr:rowOff>
              </to>
            </anchor>
          </controlPr>
        </control>
      </mc:Choice>
    </mc:AlternateContent>
    <mc:AlternateContent xmlns:mc="http://schemas.openxmlformats.org/markup-compatibility/2006">
      <mc:Choice Requires="x14">
        <control shapeId="10321" r:id="rId34" name="Check Box 81">
          <controlPr defaultSize="0" autoFill="0" autoLine="0" autoPict="0">
            <anchor moveWithCells="1">
              <from>
                <xdr:col>1</xdr:col>
                <xdr:colOff>76200</xdr:colOff>
                <xdr:row>329</xdr:row>
                <xdr:rowOff>57150</xdr:rowOff>
              </from>
              <to>
                <xdr:col>1</xdr:col>
                <xdr:colOff>247650</xdr:colOff>
                <xdr:row>330</xdr:row>
                <xdr:rowOff>0</xdr:rowOff>
              </to>
            </anchor>
          </controlPr>
        </control>
      </mc:Choice>
    </mc:AlternateContent>
    <mc:AlternateContent xmlns:mc="http://schemas.openxmlformats.org/markup-compatibility/2006">
      <mc:Choice Requires="x14">
        <control shapeId="10322" r:id="rId35" name="Check Box 82">
          <controlPr defaultSize="0" autoFill="0" autoLine="0" autoPict="0">
            <anchor moveWithCells="1">
              <from>
                <xdr:col>1</xdr:col>
                <xdr:colOff>76200</xdr:colOff>
                <xdr:row>330</xdr:row>
                <xdr:rowOff>57150</xdr:rowOff>
              </from>
              <to>
                <xdr:col>1</xdr:col>
                <xdr:colOff>247650</xdr:colOff>
                <xdr:row>331</xdr:row>
                <xdr:rowOff>0</xdr:rowOff>
              </to>
            </anchor>
          </controlPr>
        </control>
      </mc:Choice>
    </mc:AlternateContent>
    <mc:AlternateContent xmlns:mc="http://schemas.openxmlformats.org/markup-compatibility/2006">
      <mc:Choice Requires="x14">
        <control shapeId="10323" r:id="rId36" name="Check Box 83">
          <controlPr defaultSize="0" autoFill="0" autoLine="0" autoPict="0">
            <anchor moveWithCells="1">
              <from>
                <xdr:col>1</xdr:col>
                <xdr:colOff>76200</xdr:colOff>
                <xdr:row>331</xdr:row>
                <xdr:rowOff>19050</xdr:rowOff>
              </from>
              <to>
                <xdr:col>1</xdr:col>
                <xdr:colOff>247650</xdr:colOff>
                <xdr:row>332</xdr:row>
                <xdr:rowOff>0</xdr:rowOff>
              </to>
            </anchor>
          </controlPr>
        </control>
      </mc:Choice>
    </mc:AlternateContent>
    <mc:AlternateContent xmlns:mc="http://schemas.openxmlformats.org/markup-compatibility/2006">
      <mc:Choice Requires="x14">
        <control shapeId="10324" r:id="rId37" name="Check Box 84">
          <controlPr defaultSize="0" autoFill="0" autoLine="0" autoPict="0">
            <anchor moveWithCells="1">
              <from>
                <xdr:col>1</xdr:col>
                <xdr:colOff>76200</xdr:colOff>
                <xdr:row>332</xdr:row>
                <xdr:rowOff>57150</xdr:rowOff>
              </from>
              <to>
                <xdr:col>1</xdr:col>
                <xdr:colOff>247650</xdr:colOff>
                <xdr:row>333</xdr:row>
                <xdr:rowOff>0</xdr:rowOff>
              </to>
            </anchor>
          </controlPr>
        </control>
      </mc:Choice>
    </mc:AlternateContent>
    <mc:AlternateContent xmlns:mc="http://schemas.openxmlformats.org/markup-compatibility/2006">
      <mc:Choice Requires="x14">
        <control shapeId="10325" r:id="rId38" name="Check Box 85">
          <controlPr defaultSize="0" autoFill="0" autoLine="0" autoPict="0">
            <anchor moveWithCells="1">
              <from>
                <xdr:col>1</xdr:col>
                <xdr:colOff>76200</xdr:colOff>
                <xdr:row>333</xdr:row>
                <xdr:rowOff>57150</xdr:rowOff>
              </from>
              <to>
                <xdr:col>1</xdr:col>
                <xdr:colOff>266700</xdr:colOff>
                <xdr:row>333</xdr:row>
                <xdr:rowOff>180975</xdr:rowOff>
              </to>
            </anchor>
          </controlPr>
        </control>
      </mc:Choice>
    </mc:AlternateContent>
    <mc:AlternateContent xmlns:mc="http://schemas.openxmlformats.org/markup-compatibility/2006">
      <mc:Choice Requires="x14">
        <control shapeId="10326" r:id="rId39" name="Check Box 86">
          <controlPr defaultSize="0" autoFill="0" autoLine="0" autoPict="0">
            <anchor moveWithCells="1">
              <from>
                <xdr:col>1</xdr:col>
                <xdr:colOff>76200</xdr:colOff>
                <xdr:row>334</xdr:row>
                <xdr:rowOff>57150</xdr:rowOff>
              </from>
              <to>
                <xdr:col>1</xdr:col>
                <xdr:colOff>247650</xdr:colOff>
                <xdr:row>335</xdr:row>
                <xdr:rowOff>114300</xdr:rowOff>
              </to>
            </anchor>
          </controlPr>
        </control>
      </mc:Choice>
    </mc:AlternateContent>
    <mc:AlternateContent xmlns:mc="http://schemas.openxmlformats.org/markup-compatibility/2006">
      <mc:Choice Requires="x14">
        <control shapeId="10327" r:id="rId40" name="Check Box 87">
          <controlPr defaultSize="0" autoFill="0" autoLine="0" autoPict="0">
            <anchor moveWithCells="1">
              <from>
                <xdr:col>1</xdr:col>
                <xdr:colOff>76200</xdr:colOff>
                <xdr:row>335</xdr:row>
                <xdr:rowOff>57150</xdr:rowOff>
              </from>
              <to>
                <xdr:col>1</xdr:col>
                <xdr:colOff>247650</xdr:colOff>
                <xdr:row>336</xdr:row>
                <xdr:rowOff>0</xdr:rowOff>
              </to>
            </anchor>
          </controlPr>
        </control>
      </mc:Choice>
    </mc:AlternateContent>
    <mc:AlternateContent xmlns:mc="http://schemas.openxmlformats.org/markup-compatibility/2006">
      <mc:Choice Requires="x14">
        <control shapeId="10328" r:id="rId41" name="Check Box 88">
          <controlPr defaultSize="0" autoFill="0" autoLine="0" autoPict="0">
            <anchor moveWithCells="1">
              <from>
                <xdr:col>1</xdr:col>
                <xdr:colOff>76200</xdr:colOff>
                <xdr:row>343</xdr:row>
                <xdr:rowOff>57150</xdr:rowOff>
              </from>
              <to>
                <xdr:col>1</xdr:col>
                <xdr:colOff>247650</xdr:colOff>
                <xdr:row>343</xdr:row>
                <xdr:rowOff>190500</xdr:rowOff>
              </to>
            </anchor>
          </controlPr>
        </control>
      </mc:Choice>
    </mc:AlternateContent>
    <mc:AlternateContent xmlns:mc="http://schemas.openxmlformats.org/markup-compatibility/2006">
      <mc:Choice Requires="x14">
        <control shapeId="10329" r:id="rId42" name="Check Box 89">
          <controlPr defaultSize="0" autoFill="0" autoLine="0" autoPict="0">
            <anchor moveWithCells="1">
              <from>
                <xdr:col>1</xdr:col>
                <xdr:colOff>85725</xdr:colOff>
                <xdr:row>344</xdr:row>
                <xdr:rowOff>57150</xdr:rowOff>
              </from>
              <to>
                <xdr:col>1</xdr:col>
                <xdr:colOff>247650</xdr:colOff>
                <xdr:row>345</xdr:row>
                <xdr:rowOff>0</xdr:rowOff>
              </to>
            </anchor>
          </controlPr>
        </control>
      </mc:Choice>
    </mc:AlternateContent>
    <mc:AlternateContent xmlns:mc="http://schemas.openxmlformats.org/markup-compatibility/2006">
      <mc:Choice Requires="x14">
        <control shapeId="10330" r:id="rId43" name="Check Box 90">
          <controlPr defaultSize="0" autoFill="0" autoLine="0" autoPict="0">
            <anchor moveWithCells="1">
              <from>
                <xdr:col>1</xdr:col>
                <xdr:colOff>76200</xdr:colOff>
                <xdr:row>345</xdr:row>
                <xdr:rowOff>57150</xdr:rowOff>
              </from>
              <to>
                <xdr:col>1</xdr:col>
                <xdr:colOff>247650</xdr:colOff>
                <xdr:row>345</xdr:row>
                <xdr:rowOff>190500</xdr:rowOff>
              </to>
            </anchor>
          </controlPr>
        </control>
      </mc:Choice>
    </mc:AlternateContent>
    <mc:AlternateContent xmlns:mc="http://schemas.openxmlformats.org/markup-compatibility/2006">
      <mc:Choice Requires="x14">
        <control shapeId="10331" r:id="rId44" name="Check Box 91">
          <controlPr defaultSize="0" autoFill="0" autoLine="0" autoPict="0">
            <anchor moveWithCells="1">
              <from>
                <xdr:col>1</xdr:col>
                <xdr:colOff>76200</xdr:colOff>
                <xdr:row>346</xdr:row>
                <xdr:rowOff>57150</xdr:rowOff>
              </from>
              <to>
                <xdr:col>1</xdr:col>
                <xdr:colOff>247650</xdr:colOff>
                <xdr:row>346</xdr:row>
                <xdr:rowOff>190500</xdr:rowOff>
              </to>
            </anchor>
          </controlPr>
        </control>
      </mc:Choice>
    </mc:AlternateContent>
    <mc:AlternateContent xmlns:mc="http://schemas.openxmlformats.org/markup-compatibility/2006">
      <mc:Choice Requires="x14">
        <control shapeId="10332" r:id="rId45" name="Check Box 92">
          <controlPr defaultSize="0" autoFill="0" autoLine="0" autoPict="0">
            <anchor moveWithCells="1">
              <from>
                <xdr:col>1</xdr:col>
                <xdr:colOff>76200</xdr:colOff>
                <xdr:row>347</xdr:row>
                <xdr:rowOff>57150</xdr:rowOff>
              </from>
              <to>
                <xdr:col>1</xdr:col>
                <xdr:colOff>247650</xdr:colOff>
                <xdr:row>347</xdr:row>
                <xdr:rowOff>190500</xdr:rowOff>
              </to>
            </anchor>
          </controlPr>
        </control>
      </mc:Choice>
    </mc:AlternateContent>
    <mc:AlternateContent xmlns:mc="http://schemas.openxmlformats.org/markup-compatibility/2006">
      <mc:Choice Requires="x14">
        <control shapeId="10334" r:id="rId46" name="Check Box 94">
          <controlPr defaultSize="0" autoFill="0" autoLine="0" autoPict="0">
            <anchor moveWithCells="1">
              <from>
                <xdr:col>3</xdr:col>
                <xdr:colOff>76200</xdr:colOff>
                <xdr:row>218</xdr:row>
                <xdr:rowOff>9525</xdr:rowOff>
              </from>
              <to>
                <xdr:col>3</xdr:col>
                <xdr:colOff>1533525</xdr:colOff>
                <xdr:row>219</xdr:row>
                <xdr:rowOff>0</xdr:rowOff>
              </to>
            </anchor>
          </controlPr>
        </control>
      </mc:Choice>
    </mc:AlternateContent>
    <mc:AlternateContent xmlns:mc="http://schemas.openxmlformats.org/markup-compatibility/2006">
      <mc:Choice Requires="x14">
        <control shapeId="10335" r:id="rId47" name="Check Box 95">
          <controlPr defaultSize="0" autoFill="0" autoLine="0" autoPict="0">
            <anchor moveWithCells="1">
              <from>
                <xdr:col>3</xdr:col>
                <xdr:colOff>76200</xdr:colOff>
                <xdr:row>218</xdr:row>
                <xdr:rowOff>9525</xdr:rowOff>
              </from>
              <to>
                <xdr:col>3</xdr:col>
                <xdr:colOff>1533525</xdr:colOff>
                <xdr:row>219</xdr:row>
                <xdr:rowOff>0</xdr:rowOff>
              </to>
            </anchor>
          </controlPr>
        </control>
      </mc:Choice>
    </mc:AlternateContent>
    <mc:AlternateContent xmlns:mc="http://schemas.openxmlformats.org/markup-compatibility/2006">
      <mc:Choice Requires="x14">
        <control shapeId="10353" r:id="rId48" name="Check Box 113">
          <controlPr defaultSize="0" autoFill="0" autoLine="0" autoPict="0">
            <anchor moveWithCells="1">
              <from>
                <xdr:col>1</xdr:col>
                <xdr:colOff>76200</xdr:colOff>
                <xdr:row>288</xdr:row>
                <xdr:rowOff>123825</xdr:rowOff>
              </from>
              <to>
                <xdr:col>1</xdr:col>
                <xdr:colOff>247650</xdr:colOff>
                <xdr:row>288</xdr:row>
                <xdr:rowOff>190500</xdr:rowOff>
              </to>
            </anchor>
          </controlPr>
        </control>
      </mc:Choice>
    </mc:AlternateContent>
    <mc:AlternateContent xmlns:mc="http://schemas.openxmlformats.org/markup-compatibility/2006">
      <mc:Choice Requires="x14">
        <control shapeId="10393" r:id="rId49" name="Check Box 153">
          <controlPr defaultSize="0" autoFill="0" autoLine="0" autoPict="0">
            <anchor moveWithCells="1">
              <from>
                <xdr:col>3</xdr:col>
                <xdr:colOff>57150</xdr:colOff>
                <xdr:row>204</xdr:row>
                <xdr:rowOff>19050</xdr:rowOff>
              </from>
              <to>
                <xdr:col>3</xdr:col>
                <xdr:colOff>1962150</xdr:colOff>
                <xdr:row>205</xdr:row>
                <xdr:rowOff>0</xdr:rowOff>
              </to>
            </anchor>
          </controlPr>
        </control>
      </mc:Choice>
    </mc:AlternateContent>
    <mc:AlternateContent xmlns:mc="http://schemas.openxmlformats.org/markup-compatibility/2006">
      <mc:Choice Requires="x14">
        <control shapeId="10411" r:id="rId50" name="Check Box 171">
          <controlPr defaultSize="0" autoFill="0" autoLine="0" autoPict="0">
            <anchor moveWithCells="1">
              <from>
                <xdr:col>3</xdr:col>
                <xdr:colOff>76200</xdr:colOff>
                <xdr:row>223</xdr:row>
                <xdr:rowOff>9525</xdr:rowOff>
              </from>
              <to>
                <xdr:col>3</xdr:col>
                <xdr:colOff>1533525</xdr:colOff>
                <xdr:row>224</xdr:row>
                <xdr:rowOff>0</xdr:rowOff>
              </to>
            </anchor>
          </controlPr>
        </control>
      </mc:Choice>
    </mc:AlternateContent>
    <mc:AlternateContent xmlns:mc="http://schemas.openxmlformats.org/markup-compatibility/2006">
      <mc:Choice Requires="x14">
        <control shapeId="10427" r:id="rId51" name="Check Box 187">
          <controlPr defaultSize="0" autoFill="0" autoLine="0" autoPict="0">
            <anchor moveWithCells="1">
              <from>
                <xdr:col>1</xdr:col>
                <xdr:colOff>76200</xdr:colOff>
                <xdr:row>309</xdr:row>
                <xdr:rowOff>123825</xdr:rowOff>
              </from>
              <to>
                <xdr:col>1</xdr:col>
                <xdr:colOff>247650</xdr:colOff>
                <xdr:row>309</xdr:row>
                <xdr:rowOff>190500</xdr:rowOff>
              </to>
            </anchor>
          </controlPr>
        </control>
      </mc:Choice>
    </mc:AlternateContent>
    <mc:AlternateContent xmlns:mc="http://schemas.openxmlformats.org/markup-compatibility/2006">
      <mc:Choice Requires="x14">
        <control shapeId="10429" r:id="rId52" name="Check Box 189">
          <controlPr defaultSize="0" autoFill="0" autoLine="0" autoPict="0">
            <anchor moveWithCells="1">
              <from>
                <xdr:col>1</xdr:col>
                <xdr:colOff>76200</xdr:colOff>
                <xdr:row>325</xdr:row>
                <xdr:rowOff>57150</xdr:rowOff>
              </from>
              <to>
                <xdr:col>1</xdr:col>
                <xdr:colOff>285750</xdr:colOff>
                <xdr:row>325</xdr:row>
                <xdr:rowOff>190500</xdr:rowOff>
              </to>
            </anchor>
          </controlPr>
        </control>
      </mc:Choice>
    </mc:AlternateContent>
    <mc:AlternateContent xmlns:mc="http://schemas.openxmlformats.org/markup-compatibility/2006">
      <mc:Choice Requires="x14">
        <control shapeId="10431" r:id="rId53" name="Check Box 191">
          <controlPr defaultSize="0" autoFill="0" autoLine="0" autoPict="0">
            <anchor moveWithCells="1">
              <from>
                <xdr:col>1</xdr:col>
                <xdr:colOff>76200</xdr:colOff>
                <xdr:row>350</xdr:row>
                <xdr:rowOff>57150</xdr:rowOff>
              </from>
              <to>
                <xdr:col>1</xdr:col>
                <xdr:colOff>257175</xdr:colOff>
                <xdr:row>351</xdr:row>
                <xdr:rowOff>0</xdr:rowOff>
              </to>
            </anchor>
          </controlPr>
        </control>
      </mc:Choice>
    </mc:AlternateContent>
    <mc:AlternateContent xmlns:mc="http://schemas.openxmlformats.org/markup-compatibility/2006">
      <mc:Choice Requires="x14">
        <control shapeId="10433" r:id="rId54" name="Check Box 193">
          <controlPr defaultSize="0" autoFill="0" autoLine="0" autoPict="0">
            <anchor moveWithCells="1">
              <from>
                <xdr:col>1</xdr:col>
                <xdr:colOff>76200</xdr:colOff>
                <xdr:row>336</xdr:row>
                <xdr:rowOff>57150</xdr:rowOff>
              </from>
              <to>
                <xdr:col>1</xdr:col>
                <xdr:colOff>247650</xdr:colOff>
                <xdr:row>337</xdr:row>
                <xdr:rowOff>0</xdr:rowOff>
              </to>
            </anchor>
          </controlPr>
        </control>
      </mc:Choice>
    </mc:AlternateContent>
    <mc:AlternateContent xmlns:mc="http://schemas.openxmlformats.org/markup-compatibility/2006">
      <mc:Choice Requires="x14">
        <control shapeId="10434" r:id="rId55" name="Check Box 194">
          <controlPr defaultSize="0" autoFill="0" autoLine="0" autoPict="0">
            <anchor moveWithCells="1">
              <from>
                <xdr:col>1</xdr:col>
                <xdr:colOff>76200</xdr:colOff>
                <xdr:row>339</xdr:row>
                <xdr:rowOff>57150</xdr:rowOff>
              </from>
              <to>
                <xdr:col>1</xdr:col>
                <xdr:colOff>247650</xdr:colOff>
                <xdr:row>340</xdr:row>
                <xdr:rowOff>0</xdr:rowOff>
              </to>
            </anchor>
          </controlPr>
        </control>
      </mc:Choice>
    </mc:AlternateContent>
    <mc:AlternateContent xmlns:mc="http://schemas.openxmlformats.org/markup-compatibility/2006">
      <mc:Choice Requires="x14">
        <control shapeId="10441" r:id="rId56" name="Check Box 201">
          <controlPr defaultSize="0" autoFill="0" autoLine="0" autoPict="0">
            <anchor moveWithCells="1">
              <from>
                <xdr:col>3</xdr:col>
                <xdr:colOff>76200</xdr:colOff>
                <xdr:row>232</xdr:row>
                <xdr:rowOff>9525</xdr:rowOff>
              </from>
              <to>
                <xdr:col>3</xdr:col>
                <xdr:colOff>352425</xdr:colOff>
                <xdr:row>233</xdr:row>
                <xdr:rowOff>0</xdr:rowOff>
              </to>
            </anchor>
          </controlPr>
        </control>
      </mc:Choice>
    </mc:AlternateContent>
    <mc:AlternateContent xmlns:mc="http://schemas.openxmlformats.org/markup-compatibility/2006">
      <mc:Choice Requires="x14">
        <control shapeId="10442" r:id="rId57" name="Option Button 202">
          <controlPr locked="0" defaultSize="0" autoFill="0" autoLine="0" autoPict="0">
            <anchor moveWithCells="1">
              <from>
                <xdr:col>2</xdr:col>
                <xdr:colOff>942975</xdr:colOff>
                <xdr:row>36</xdr:row>
                <xdr:rowOff>38100</xdr:rowOff>
              </from>
              <to>
                <xdr:col>2</xdr:col>
                <xdr:colOff>2066925</xdr:colOff>
                <xdr:row>37</xdr:row>
                <xdr:rowOff>9525</xdr:rowOff>
              </to>
            </anchor>
          </controlPr>
        </control>
      </mc:Choice>
    </mc:AlternateContent>
    <mc:AlternateContent xmlns:mc="http://schemas.openxmlformats.org/markup-compatibility/2006">
      <mc:Choice Requires="x14">
        <control shapeId="10450" r:id="rId58" name="Option Button 210">
          <controlPr locked="0" defaultSize="0" autoFill="0" autoLine="0" autoPict="0">
            <anchor moveWithCells="1">
              <from>
                <xdr:col>3</xdr:col>
                <xdr:colOff>1885950</xdr:colOff>
                <xdr:row>36</xdr:row>
                <xdr:rowOff>0</xdr:rowOff>
              </from>
              <to>
                <xdr:col>3</xdr:col>
                <xdr:colOff>3324225</xdr:colOff>
                <xdr:row>37</xdr:row>
                <xdr:rowOff>0</xdr:rowOff>
              </to>
            </anchor>
          </controlPr>
        </control>
      </mc:Choice>
    </mc:AlternateContent>
    <mc:AlternateContent xmlns:mc="http://schemas.openxmlformats.org/markup-compatibility/2006">
      <mc:Choice Requires="x14">
        <control shapeId="10451" r:id="rId59" name="Option Button 211">
          <controlPr locked="0" defaultSize="0" autoFill="0" autoLine="0" autoPict="0">
            <anchor moveWithCells="1">
              <from>
                <xdr:col>6</xdr:col>
                <xdr:colOff>466725</xdr:colOff>
                <xdr:row>35</xdr:row>
                <xdr:rowOff>200025</xdr:rowOff>
              </from>
              <to>
                <xdr:col>6</xdr:col>
                <xdr:colOff>1057275</xdr:colOff>
                <xdr:row>37</xdr:row>
                <xdr:rowOff>0</xdr:rowOff>
              </to>
            </anchor>
          </controlPr>
        </control>
      </mc:Choice>
    </mc:AlternateContent>
    <mc:AlternateContent xmlns:mc="http://schemas.openxmlformats.org/markup-compatibility/2006">
      <mc:Choice Requires="x14">
        <control shapeId="10452" r:id="rId60" name="Option Button 212">
          <controlPr locked="0" defaultSize="0" autoFill="0" autoLine="0" autoPict="0">
            <anchor moveWithCells="1">
              <from>
                <xdr:col>7</xdr:col>
                <xdr:colOff>428625</xdr:colOff>
                <xdr:row>36</xdr:row>
                <xdr:rowOff>28575</xdr:rowOff>
              </from>
              <to>
                <xdr:col>7</xdr:col>
                <xdr:colOff>1114425</xdr:colOff>
                <xdr:row>37</xdr:row>
                <xdr:rowOff>0</xdr:rowOff>
              </to>
            </anchor>
          </controlPr>
        </control>
      </mc:Choice>
    </mc:AlternateContent>
    <mc:AlternateContent xmlns:mc="http://schemas.openxmlformats.org/markup-compatibility/2006">
      <mc:Choice Requires="x14">
        <control shapeId="10453" r:id="rId61" name="Option Button 213">
          <controlPr locked="0" defaultSize="0" autoFill="0" autoLine="0" autoPict="0">
            <anchor moveWithCells="1">
              <from>
                <xdr:col>8</xdr:col>
                <xdr:colOff>495300</xdr:colOff>
                <xdr:row>36</xdr:row>
                <xdr:rowOff>9525</xdr:rowOff>
              </from>
              <to>
                <xdr:col>8</xdr:col>
                <xdr:colOff>1085850</xdr:colOff>
                <xdr:row>36</xdr:row>
                <xdr:rowOff>323850</xdr:rowOff>
              </to>
            </anchor>
          </controlPr>
        </control>
      </mc:Choice>
    </mc:AlternateContent>
    <mc:AlternateContent xmlns:mc="http://schemas.openxmlformats.org/markup-compatibility/2006">
      <mc:Choice Requires="x14">
        <control shapeId="10457" r:id="rId62" name="Check Box 217">
          <controlPr defaultSize="0" autoFill="0" autoLine="0" autoPict="0">
            <anchor moveWithCells="1">
              <from>
                <xdr:col>3</xdr:col>
                <xdr:colOff>57150</xdr:colOff>
                <xdr:row>205</xdr:row>
                <xdr:rowOff>19050</xdr:rowOff>
              </from>
              <to>
                <xdr:col>3</xdr:col>
                <xdr:colOff>1962150</xdr:colOff>
                <xdr:row>206</xdr:row>
                <xdr:rowOff>0</xdr:rowOff>
              </to>
            </anchor>
          </controlPr>
        </control>
      </mc:Choice>
    </mc:AlternateContent>
    <mc:AlternateContent xmlns:mc="http://schemas.openxmlformats.org/markup-compatibility/2006">
      <mc:Choice Requires="x14">
        <control shapeId="10460" r:id="rId63" name="Check Box 220">
          <controlPr defaultSize="0" autoFill="0" autoLine="0" autoPict="0">
            <anchor moveWithCells="1">
              <from>
                <xdr:col>1</xdr:col>
                <xdr:colOff>76200</xdr:colOff>
                <xdr:row>308</xdr:row>
                <xdr:rowOff>123825</xdr:rowOff>
              </from>
              <to>
                <xdr:col>1</xdr:col>
                <xdr:colOff>247650</xdr:colOff>
                <xdr:row>308</xdr:row>
                <xdr:rowOff>190500</xdr:rowOff>
              </to>
            </anchor>
          </controlPr>
        </control>
      </mc:Choice>
    </mc:AlternateContent>
    <mc:AlternateContent xmlns:mc="http://schemas.openxmlformats.org/markup-compatibility/2006">
      <mc:Choice Requires="x14">
        <control shapeId="10461" r:id="rId64" name="Check Box 221">
          <controlPr defaultSize="0" autoFill="0" autoLine="0" autoPict="0">
            <anchor moveWithCells="1">
              <from>
                <xdr:col>1</xdr:col>
                <xdr:colOff>76200</xdr:colOff>
                <xdr:row>307</xdr:row>
                <xdr:rowOff>123825</xdr:rowOff>
              </from>
              <to>
                <xdr:col>1</xdr:col>
                <xdr:colOff>247650</xdr:colOff>
                <xdr:row>307</xdr:row>
                <xdr:rowOff>190500</xdr:rowOff>
              </to>
            </anchor>
          </controlPr>
        </control>
      </mc:Choice>
    </mc:AlternateContent>
    <mc:AlternateContent xmlns:mc="http://schemas.openxmlformats.org/markup-compatibility/2006">
      <mc:Choice Requires="x14">
        <control shapeId="10462" r:id="rId65" name="Check Box 222">
          <controlPr defaultSize="0" autoFill="0" autoLine="0" autoPict="0">
            <anchor moveWithCells="1">
              <from>
                <xdr:col>1</xdr:col>
                <xdr:colOff>76200</xdr:colOff>
                <xdr:row>324</xdr:row>
                <xdr:rowOff>57150</xdr:rowOff>
              </from>
              <to>
                <xdr:col>1</xdr:col>
                <xdr:colOff>247650</xdr:colOff>
                <xdr:row>324</xdr:row>
                <xdr:rowOff>190500</xdr:rowOff>
              </to>
            </anchor>
          </controlPr>
        </control>
      </mc:Choice>
    </mc:AlternateContent>
    <mc:AlternateContent xmlns:mc="http://schemas.openxmlformats.org/markup-compatibility/2006">
      <mc:Choice Requires="x14">
        <control shapeId="10463" r:id="rId66" name="Check Box 223">
          <controlPr defaultSize="0" autoFill="0" autoLine="0" autoPict="0">
            <anchor moveWithCells="1">
              <from>
                <xdr:col>1</xdr:col>
                <xdr:colOff>76200</xdr:colOff>
                <xdr:row>323</xdr:row>
                <xdr:rowOff>57150</xdr:rowOff>
              </from>
              <to>
                <xdr:col>1</xdr:col>
                <xdr:colOff>247650</xdr:colOff>
                <xdr:row>324</xdr:row>
                <xdr:rowOff>0</xdr:rowOff>
              </to>
            </anchor>
          </controlPr>
        </control>
      </mc:Choice>
    </mc:AlternateContent>
    <mc:AlternateContent xmlns:mc="http://schemas.openxmlformats.org/markup-compatibility/2006">
      <mc:Choice Requires="x14">
        <control shapeId="10464" r:id="rId67" name="Check Box 224">
          <controlPr defaultSize="0" autoFill="0" autoLine="0" autoPict="0">
            <anchor moveWithCells="1">
              <from>
                <xdr:col>1</xdr:col>
                <xdr:colOff>76200</xdr:colOff>
                <xdr:row>338</xdr:row>
                <xdr:rowOff>57150</xdr:rowOff>
              </from>
              <to>
                <xdr:col>1</xdr:col>
                <xdr:colOff>247650</xdr:colOff>
                <xdr:row>339</xdr:row>
                <xdr:rowOff>0</xdr:rowOff>
              </to>
            </anchor>
          </controlPr>
        </control>
      </mc:Choice>
    </mc:AlternateContent>
    <mc:AlternateContent xmlns:mc="http://schemas.openxmlformats.org/markup-compatibility/2006">
      <mc:Choice Requires="x14">
        <control shapeId="10465" r:id="rId68" name="Check Box 225">
          <controlPr defaultSize="0" autoFill="0" autoLine="0" autoPict="0">
            <anchor moveWithCells="1">
              <from>
                <xdr:col>1</xdr:col>
                <xdr:colOff>76200</xdr:colOff>
                <xdr:row>337</xdr:row>
                <xdr:rowOff>57150</xdr:rowOff>
              </from>
              <to>
                <xdr:col>1</xdr:col>
                <xdr:colOff>247650</xdr:colOff>
                <xdr:row>338</xdr:row>
                <xdr:rowOff>0</xdr:rowOff>
              </to>
            </anchor>
          </controlPr>
        </control>
      </mc:Choice>
    </mc:AlternateContent>
    <mc:AlternateContent xmlns:mc="http://schemas.openxmlformats.org/markup-compatibility/2006">
      <mc:Choice Requires="x14">
        <control shapeId="10466" r:id="rId69" name="Check Box 226">
          <controlPr defaultSize="0" autoFill="0" autoLine="0" autoPict="0">
            <anchor moveWithCells="1">
              <from>
                <xdr:col>1</xdr:col>
                <xdr:colOff>76200</xdr:colOff>
                <xdr:row>349</xdr:row>
                <xdr:rowOff>57150</xdr:rowOff>
              </from>
              <to>
                <xdr:col>1</xdr:col>
                <xdr:colOff>257175</xdr:colOff>
                <xdr:row>350</xdr:row>
                <xdr:rowOff>0</xdr:rowOff>
              </to>
            </anchor>
          </controlPr>
        </control>
      </mc:Choice>
    </mc:AlternateContent>
    <mc:AlternateContent xmlns:mc="http://schemas.openxmlformats.org/markup-compatibility/2006">
      <mc:Choice Requires="x14">
        <control shapeId="10467" r:id="rId70" name="Check Box 227">
          <controlPr defaultSize="0" autoFill="0" autoLine="0" autoPict="0">
            <anchor moveWithCells="1">
              <from>
                <xdr:col>1</xdr:col>
                <xdr:colOff>76200</xdr:colOff>
                <xdr:row>348</xdr:row>
                <xdr:rowOff>57150</xdr:rowOff>
              </from>
              <to>
                <xdr:col>1</xdr:col>
                <xdr:colOff>247650</xdr:colOff>
                <xdr:row>349</xdr:row>
                <xdr:rowOff>0</xdr:rowOff>
              </to>
            </anchor>
          </controlPr>
        </control>
      </mc:Choice>
    </mc:AlternateContent>
    <mc:AlternateContent xmlns:mc="http://schemas.openxmlformats.org/markup-compatibility/2006">
      <mc:Choice Requires="x14">
        <control shapeId="10470" r:id="rId71" name="Check Box 230">
          <controlPr defaultSize="0" autoFill="0" autoLine="0" autoPict="0">
            <anchor moveWithCells="1">
              <from>
                <xdr:col>3</xdr:col>
                <xdr:colOff>19050</xdr:colOff>
                <xdr:row>62</xdr:row>
                <xdr:rowOff>28575</xdr:rowOff>
              </from>
              <to>
                <xdr:col>3</xdr:col>
                <xdr:colOff>447675</xdr:colOff>
                <xdr:row>62</xdr:row>
                <xdr:rowOff>180975</xdr:rowOff>
              </to>
            </anchor>
          </controlPr>
        </control>
      </mc:Choice>
    </mc:AlternateContent>
    <mc:AlternateContent xmlns:mc="http://schemas.openxmlformats.org/markup-compatibility/2006">
      <mc:Choice Requires="x14">
        <control shapeId="10472" r:id="rId72" name="Check Box 232">
          <controlPr defaultSize="0" autoFill="0" autoLine="0" autoPict="0">
            <anchor moveWithCells="1">
              <from>
                <xdr:col>3</xdr:col>
                <xdr:colOff>19050</xdr:colOff>
                <xdr:row>133</xdr:row>
                <xdr:rowOff>28575</xdr:rowOff>
              </from>
              <to>
                <xdr:col>3</xdr:col>
                <xdr:colOff>447675</xdr:colOff>
                <xdr:row>133</xdr:row>
                <xdr:rowOff>180975</xdr:rowOff>
              </to>
            </anchor>
          </controlPr>
        </control>
      </mc:Choice>
    </mc:AlternateContent>
    <mc:AlternateContent xmlns:mc="http://schemas.openxmlformats.org/markup-compatibility/2006">
      <mc:Choice Requires="x14">
        <control shapeId="10476" r:id="rId73" name="Check Box 236">
          <controlPr defaultSize="0" autoFill="0" autoLine="0" autoPict="0">
            <anchor moveWithCells="1">
              <from>
                <xdr:col>3</xdr:col>
                <xdr:colOff>57150</xdr:colOff>
                <xdr:row>206</xdr:row>
                <xdr:rowOff>19050</xdr:rowOff>
              </from>
              <to>
                <xdr:col>3</xdr:col>
                <xdr:colOff>1962150</xdr:colOff>
                <xdr:row>207</xdr:row>
                <xdr:rowOff>0</xdr:rowOff>
              </to>
            </anchor>
          </controlPr>
        </control>
      </mc:Choice>
    </mc:AlternateContent>
    <mc:AlternateContent xmlns:mc="http://schemas.openxmlformats.org/markup-compatibility/2006">
      <mc:Choice Requires="x14">
        <control shapeId="10479" r:id="rId74" name="Check Box 239">
          <controlPr defaultSize="0" autoFill="0" autoLine="0" autoPict="0">
            <anchor moveWithCells="1">
              <from>
                <xdr:col>3</xdr:col>
                <xdr:colOff>19050</xdr:colOff>
                <xdr:row>116</xdr:row>
                <xdr:rowOff>28575</xdr:rowOff>
              </from>
              <to>
                <xdr:col>3</xdr:col>
                <xdr:colOff>447675</xdr:colOff>
                <xdr:row>116</xdr:row>
                <xdr:rowOff>180975</xdr:rowOff>
              </to>
            </anchor>
          </controlPr>
        </control>
      </mc:Choice>
    </mc:AlternateContent>
    <mc:AlternateContent xmlns:mc="http://schemas.openxmlformats.org/markup-compatibility/2006">
      <mc:Choice Requires="x14">
        <control shapeId="10481" r:id="rId75" name="Check Box 241">
          <controlPr defaultSize="0" autoFill="0" autoLine="0" autoPict="0">
            <anchor moveWithCells="1">
              <from>
                <xdr:col>1</xdr:col>
                <xdr:colOff>76200</xdr:colOff>
                <xdr:row>295</xdr:row>
                <xdr:rowOff>95250</xdr:rowOff>
              </from>
              <to>
                <xdr:col>1</xdr:col>
                <xdr:colOff>247650</xdr:colOff>
                <xdr:row>295</xdr:row>
                <xdr:rowOff>190500</xdr:rowOff>
              </to>
            </anchor>
          </controlPr>
        </control>
      </mc:Choice>
    </mc:AlternateContent>
    <mc:AlternateContent xmlns:mc="http://schemas.openxmlformats.org/markup-compatibility/2006">
      <mc:Choice Requires="x14">
        <control shapeId="10493" r:id="rId76" name="Check Box 253">
          <controlPr defaultSize="0" autoFill="0" autoLine="0" autoPict="0">
            <anchor moveWithCells="1">
              <from>
                <xdr:col>1</xdr:col>
                <xdr:colOff>76200</xdr:colOff>
                <xdr:row>302</xdr:row>
                <xdr:rowOff>123825</xdr:rowOff>
              </from>
              <to>
                <xdr:col>1</xdr:col>
                <xdr:colOff>247650</xdr:colOff>
                <xdr:row>302</xdr:row>
                <xdr:rowOff>190500</xdr:rowOff>
              </to>
            </anchor>
          </controlPr>
        </control>
      </mc:Choice>
    </mc:AlternateContent>
    <mc:AlternateContent xmlns:mc="http://schemas.openxmlformats.org/markup-compatibility/2006">
      <mc:Choice Requires="x14">
        <control shapeId="10494" r:id="rId77" name="Check Box 254">
          <controlPr defaultSize="0" autoFill="0" autoLine="0" autoPict="0">
            <anchor moveWithCells="1">
              <from>
                <xdr:col>1</xdr:col>
                <xdr:colOff>76200</xdr:colOff>
                <xdr:row>303</xdr:row>
                <xdr:rowOff>123825</xdr:rowOff>
              </from>
              <to>
                <xdr:col>1</xdr:col>
                <xdr:colOff>247650</xdr:colOff>
                <xdr:row>303</xdr:row>
                <xdr:rowOff>190500</xdr:rowOff>
              </to>
            </anchor>
          </controlPr>
        </control>
      </mc:Choice>
    </mc:AlternateContent>
    <mc:AlternateContent xmlns:mc="http://schemas.openxmlformats.org/markup-compatibility/2006">
      <mc:Choice Requires="x14">
        <control shapeId="10495" r:id="rId78" name="Check Box 255">
          <controlPr defaultSize="0" autoFill="0" autoLine="0" autoPict="0">
            <anchor moveWithCells="1">
              <from>
                <xdr:col>1</xdr:col>
                <xdr:colOff>76200</xdr:colOff>
                <xdr:row>304</xdr:row>
                <xdr:rowOff>123825</xdr:rowOff>
              </from>
              <to>
                <xdr:col>1</xdr:col>
                <xdr:colOff>247650</xdr:colOff>
                <xdr:row>304</xdr:row>
                <xdr:rowOff>190500</xdr:rowOff>
              </to>
            </anchor>
          </controlPr>
        </control>
      </mc:Choice>
    </mc:AlternateContent>
    <mc:AlternateContent xmlns:mc="http://schemas.openxmlformats.org/markup-compatibility/2006">
      <mc:Choice Requires="x14">
        <control shapeId="10496" r:id="rId79" name="Check Box 256">
          <controlPr defaultSize="0" autoFill="0" autoLine="0" autoPict="0">
            <anchor moveWithCells="1">
              <from>
                <xdr:col>1</xdr:col>
                <xdr:colOff>76200</xdr:colOff>
                <xdr:row>305</xdr:row>
                <xdr:rowOff>123825</xdr:rowOff>
              </from>
              <to>
                <xdr:col>1</xdr:col>
                <xdr:colOff>247650</xdr:colOff>
                <xdr:row>305</xdr:row>
                <xdr:rowOff>190500</xdr:rowOff>
              </to>
            </anchor>
          </controlPr>
        </control>
      </mc:Choice>
    </mc:AlternateContent>
    <mc:AlternateContent xmlns:mc="http://schemas.openxmlformats.org/markup-compatibility/2006">
      <mc:Choice Requires="x14">
        <control shapeId="10497" r:id="rId80" name="Check Box 257">
          <controlPr defaultSize="0" autoFill="0" autoLine="0" autoPict="0">
            <anchor moveWithCells="1">
              <from>
                <xdr:col>1</xdr:col>
                <xdr:colOff>76200</xdr:colOff>
                <xdr:row>306</xdr:row>
                <xdr:rowOff>123825</xdr:rowOff>
              </from>
              <to>
                <xdr:col>1</xdr:col>
                <xdr:colOff>247650</xdr:colOff>
                <xdr:row>306</xdr:row>
                <xdr:rowOff>190500</xdr:rowOff>
              </to>
            </anchor>
          </controlPr>
        </control>
      </mc:Choice>
    </mc:AlternateContent>
    <mc:AlternateContent xmlns:mc="http://schemas.openxmlformats.org/markup-compatibility/2006">
      <mc:Choice Requires="x14">
        <control shapeId="10498" r:id="rId81" name="Check Box 258">
          <controlPr defaultSize="0" autoFill="0" autoLine="0" autoPict="0">
            <anchor moveWithCells="1">
              <from>
                <xdr:col>3</xdr:col>
                <xdr:colOff>76200</xdr:colOff>
                <xdr:row>242</xdr:row>
                <xdr:rowOff>0</xdr:rowOff>
              </from>
              <to>
                <xdr:col>3</xdr:col>
                <xdr:colOff>3895725</xdr:colOff>
                <xdr:row>242</xdr:row>
                <xdr:rowOff>180975</xdr:rowOff>
              </to>
            </anchor>
          </controlPr>
        </control>
      </mc:Choice>
    </mc:AlternateContent>
    <mc:AlternateContent xmlns:mc="http://schemas.openxmlformats.org/markup-compatibility/2006">
      <mc:Choice Requires="x14">
        <control shapeId="10499" r:id="rId82" name="Check Box 259">
          <controlPr defaultSize="0" autoFill="0" autoLine="0" autoPict="0">
            <anchor moveWithCells="1">
              <from>
                <xdr:col>3</xdr:col>
                <xdr:colOff>76200</xdr:colOff>
                <xdr:row>243</xdr:row>
                <xdr:rowOff>0</xdr:rowOff>
              </from>
              <to>
                <xdr:col>3</xdr:col>
                <xdr:colOff>3895725</xdr:colOff>
                <xdr:row>243</xdr:row>
                <xdr:rowOff>180975</xdr:rowOff>
              </to>
            </anchor>
          </controlPr>
        </control>
      </mc:Choice>
    </mc:AlternateContent>
    <mc:AlternateContent xmlns:mc="http://schemas.openxmlformats.org/markup-compatibility/2006">
      <mc:Choice Requires="x14">
        <control shapeId="10514" r:id="rId83" name="Option Button 274">
          <controlPr locked="0" defaultSize="0" autoFill="0" autoLine="0" autoPict="0">
            <anchor moveWithCells="1">
              <from>
                <xdr:col>10</xdr:col>
                <xdr:colOff>609600</xdr:colOff>
                <xdr:row>36</xdr:row>
                <xdr:rowOff>28575</xdr:rowOff>
              </from>
              <to>
                <xdr:col>10</xdr:col>
                <xdr:colOff>1295400</xdr:colOff>
                <xdr:row>36</xdr:row>
                <xdr:rowOff>352425</xdr:rowOff>
              </to>
            </anchor>
          </controlPr>
        </control>
      </mc:Choice>
    </mc:AlternateContent>
    <mc:AlternateContent xmlns:mc="http://schemas.openxmlformats.org/markup-compatibility/2006">
      <mc:Choice Requires="x14">
        <control shapeId="10515" r:id="rId84" name="Check Box 275">
          <controlPr defaultSize="0" autoFill="0" autoLine="0" autoPict="0">
            <anchor moveWithCells="1">
              <from>
                <xdr:col>3</xdr:col>
                <xdr:colOff>38100</xdr:colOff>
                <xdr:row>169</xdr:row>
                <xdr:rowOff>104775</xdr:rowOff>
              </from>
              <to>
                <xdr:col>3</xdr:col>
                <xdr:colOff>466725</xdr:colOff>
                <xdr:row>169</xdr:row>
                <xdr:rowOff>257175</xdr:rowOff>
              </to>
            </anchor>
          </controlPr>
        </control>
      </mc:Choice>
    </mc:AlternateContent>
    <mc:AlternateContent xmlns:mc="http://schemas.openxmlformats.org/markup-compatibility/2006">
      <mc:Choice Requires="x14">
        <control shapeId="10521" r:id="rId85" name="Check Box 281">
          <controlPr defaultSize="0" autoFill="0" autoLine="0" autoPict="0">
            <anchor moveWithCells="1">
              <from>
                <xdr:col>3</xdr:col>
                <xdr:colOff>28575</xdr:colOff>
                <xdr:row>170</xdr:row>
                <xdr:rowOff>104775</xdr:rowOff>
              </from>
              <to>
                <xdr:col>3</xdr:col>
                <xdr:colOff>457200</xdr:colOff>
                <xdr:row>170</xdr:row>
                <xdr:rowOff>257175</xdr:rowOff>
              </to>
            </anchor>
          </controlPr>
        </control>
      </mc:Choice>
    </mc:AlternateContent>
    <mc:AlternateContent xmlns:mc="http://schemas.openxmlformats.org/markup-compatibility/2006">
      <mc:Choice Requires="x14">
        <control shapeId="10522" r:id="rId86" name="Check Box 282">
          <controlPr defaultSize="0" autoFill="0" autoLine="0" autoPict="0">
            <anchor moveWithCells="1">
              <from>
                <xdr:col>3</xdr:col>
                <xdr:colOff>76200</xdr:colOff>
                <xdr:row>388</xdr:row>
                <xdr:rowOff>0</xdr:rowOff>
              </from>
              <to>
                <xdr:col>3</xdr:col>
                <xdr:colOff>3895725</xdr:colOff>
                <xdr:row>388</xdr:row>
                <xdr:rowOff>180975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98" id="{DC012334-4D02-4C45-A643-AF37B7859185}">
            <xm:f>OR($C$92=TRUE,AND('1A NASLOVNA'!$C$25='BAZA PODATKOV'!$A$8,$C$90=FALSE))</xm:f>
            <x14:dxf>
              <font>
                <color theme="0" tint="-0.499984740745262"/>
              </font>
            </x14:dxf>
          </x14:cfRule>
          <xm:sqref>C183</xm:sqref>
        </x14:conditionalFormatting>
      </x14:conditionalFormattings>
    </ext>
    <ext xmlns:x14="http://schemas.microsoft.com/office/spreadsheetml/2009/9/main" uri="{CCE6A557-97BC-4b89-ADB6-D9C93CAAB3DF}">
      <x14:dataValidations xmlns:xm="http://schemas.microsoft.com/office/excel/2006/main" disablePrompts="1" xWindow="2040" yWindow="1186" count="2">
        <x14:dataValidation type="list" allowBlank="1" showInputMessage="1">
          <x14:formula1>
            <xm:f>'BAZA PODATKOV'!$A$278:$A$286</xm:f>
          </x14:formula1>
          <xm:sqref>E301</xm:sqref>
        </x14:dataValidation>
        <x14:dataValidation type="list" allowBlank="1" showInputMessage="1" showErrorMessage="1">
          <x14:formula1>
            <xm:f>'BAZA PODATKOV'!$A$23:$A$32</xm:f>
          </x14:formula1>
          <xm:sqref>F164:I164</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0">
    <tabColor rgb="FF00B0F0"/>
  </sheetPr>
  <dimension ref="A1:E61"/>
  <sheetViews>
    <sheetView showGridLines="0" view="pageLayout" topLeftCell="A10" zoomScaleNormal="100" workbookViewId="0">
      <selection activeCell="C32" sqref="C32"/>
    </sheetView>
  </sheetViews>
  <sheetFormatPr defaultColWidth="8.42578125" defaultRowHeight="16.5" x14ac:dyDescent="0.25"/>
  <cols>
    <col min="1" max="1" width="20.140625" style="4" customWidth="1"/>
    <col min="2" max="2" width="4.85546875" style="4" customWidth="1"/>
    <col min="3" max="3" width="54.7109375" style="4" customWidth="1"/>
    <col min="4" max="4" width="4.85546875" style="4" customWidth="1"/>
  </cols>
  <sheetData>
    <row r="1" spans="1:4" ht="23.25" x14ac:dyDescent="0.25">
      <c r="A1" s="263" t="s">
        <v>994</v>
      </c>
      <c r="B1" s="264"/>
      <c r="C1" s="264"/>
      <c r="D1" s="264"/>
    </row>
    <row r="2" spans="1:4" ht="84.95" customHeight="1" x14ac:dyDescent="0.25">
      <c r="A2" s="743" t="s">
        <v>1283</v>
      </c>
      <c r="B2" s="743"/>
      <c r="C2" s="743"/>
      <c r="D2" s="264"/>
    </row>
    <row r="4" spans="1:4" ht="15" x14ac:dyDescent="0.25">
      <c r="A4" s="742" t="str">
        <f>'VNOS PODATKOV'!C44</f>
        <v>INVESTITOR</v>
      </c>
      <c r="B4" s="742"/>
      <c r="C4" s="742"/>
      <c r="D4" s="256"/>
    </row>
    <row r="5" spans="1:4" ht="15" x14ac:dyDescent="0.25">
      <c r="A5" s="178" t="str">
        <f>'VNOS PODATKOV'!C45</f>
        <v>INVESTITOR 1</v>
      </c>
      <c r="B5" s="178"/>
      <c r="C5" s="178"/>
      <c r="D5" s="64"/>
    </row>
    <row r="6" spans="1:4" ht="15" x14ac:dyDescent="0.25">
      <c r="A6" s="91" t="str">
        <f>'VNOS PODATKOV'!C46</f>
        <v>ime in priimek ali naziv družbe</v>
      </c>
      <c r="B6" s="91"/>
      <c r="C6" s="82">
        <f>'VNOS PODATKOV'!D46</f>
        <v>0</v>
      </c>
      <c r="D6" s="96"/>
    </row>
    <row r="7" spans="1:4" ht="15" x14ac:dyDescent="0.25">
      <c r="A7" s="91" t="str">
        <f>'VNOS PODATKOV'!C47</f>
        <v>naslov ali poslovni naslov družbe</v>
      </c>
      <c r="B7" s="91"/>
      <c r="C7" s="82">
        <f>'VNOS PODATKOV'!D47</f>
        <v>0</v>
      </c>
      <c r="D7" s="96"/>
    </row>
    <row r="8" spans="1:4" ht="15" x14ac:dyDescent="0.25">
      <c r="A8" s="102" t="str">
        <f>'VNOS PODATKOV'!C48</f>
        <v>davčna številka</v>
      </c>
      <c r="B8" s="102"/>
      <c r="C8" s="237">
        <f>'VNOS PODATKOV'!D48</f>
        <v>0</v>
      </c>
      <c r="D8" s="237"/>
    </row>
    <row r="9" spans="1:4" ht="15" x14ac:dyDescent="0.25">
      <c r="A9" s="178" t="str">
        <f>'VNOS PODATKOV'!C49</f>
        <v>INVESTITOR 2</v>
      </c>
      <c r="B9" s="178"/>
      <c r="C9" s="178"/>
      <c r="D9" s="64"/>
    </row>
    <row r="10" spans="1:4" ht="15" x14ac:dyDescent="0.25">
      <c r="A10" s="91" t="str">
        <f>'VNOS PODATKOV'!C50</f>
        <v>ime in priimek ali naziv družbe</v>
      </c>
      <c r="B10" s="91"/>
      <c r="C10" s="82">
        <f>'VNOS PODATKOV'!D50</f>
        <v>0</v>
      </c>
      <c r="D10" s="72"/>
    </row>
    <row r="11" spans="1:4" ht="15" x14ac:dyDescent="0.25">
      <c r="A11" s="91" t="str">
        <f>'VNOS PODATKOV'!C51</f>
        <v>naslov ali poslovni naslov družbe</v>
      </c>
      <c r="B11" s="91"/>
      <c r="C11" s="82">
        <f>'VNOS PODATKOV'!D51</f>
        <v>0</v>
      </c>
      <c r="D11" s="72"/>
    </row>
    <row r="12" spans="1:4" ht="15" x14ac:dyDescent="0.25">
      <c r="A12" s="91" t="str">
        <f>'VNOS PODATKOV'!C52</f>
        <v>davčna številka</v>
      </c>
      <c r="B12" s="91"/>
      <c r="C12" s="464">
        <f>'VNOS PODATKOV'!D52</f>
        <v>0</v>
      </c>
      <c r="D12" s="72"/>
    </row>
    <row r="13" spans="1:4" ht="15" x14ac:dyDescent="0.25">
      <c r="A13" s="178" t="str">
        <f>'VNOS PODATKOV'!C53</f>
        <v>INVESTITOR 3</v>
      </c>
      <c r="B13" s="178"/>
      <c r="C13" s="178"/>
      <c r="D13" s="64"/>
    </row>
    <row r="14" spans="1:4" ht="15" x14ac:dyDescent="0.25">
      <c r="A14" s="91" t="str">
        <f>'VNOS PODATKOV'!C54</f>
        <v>ime in priimek ali naziv družbe</v>
      </c>
      <c r="B14" s="91"/>
      <c r="C14" s="82">
        <f>'VNOS PODATKOV'!D54</f>
        <v>0</v>
      </c>
      <c r="D14" s="72"/>
    </row>
    <row r="15" spans="1:4" ht="15" x14ac:dyDescent="0.25">
      <c r="A15" s="91" t="str">
        <f>'VNOS PODATKOV'!C55</f>
        <v>naslov ali poslovni naslov družbe</v>
      </c>
      <c r="B15" s="91"/>
      <c r="C15" s="82">
        <f>'VNOS PODATKOV'!D55</f>
        <v>0</v>
      </c>
      <c r="D15" s="72"/>
    </row>
    <row r="16" spans="1:4" ht="15" x14ac:dyDescent="0.25">
      <c r="A16" s="91" t="str">
        <f>'VNOS PODATKOV'!C56</f>
        <v>davčna številka</v>
      </c>
      <c r="B16" s="91"/>
      <c r="C16" s="82">
        <f>'VNOS PODATKOV'!D56</f>
        <v>0</v>
      </c>
      <c r="D16" s="72"/>
    </row>
    <row r="17" spans="1:5" ht="15" x14ac:dyDescent="0.25">
      <c r="A17" s="178"/>
      <c r="B17" s="178"/>
      <c r="C17" s="82"/>
      <c r="D17" s="64"/>
    </row>
    <row r="18" spans="1:5" ht="15" x14ac:dyDescent="0.25">
      <c r="A18" s="742" t="str">
        <f>'VNOS PODATKOV'!C57</f>
        <v>KONTAKTNA OSEBA</v>
      </c>
      <c r="B18" s="742"/>
      <c r="C18" s="742"/>
      <c r="D18" s="256"/>
    </row>
    <row r="19" spans="1:5" ht="15" x14ac:dyDescent="0.25">
      <c r="A19" s="102" t="str">
        <f>'VNOS PODATKOV'!C58</f>
        <v>ime in priimek</v>
      </c>
      <c r="B19" s="102"/>
      <c r="C19" s="108">
        <f>'VNOS PODATKOV'!D58</f>
        <v>0</v>
      </c>
      <c r="D19" s="38"/>
    </row>
    <row r="20" spans="1:5" ht="15" x14ac:dyDescent="0.25">
      <c r="A20" s="102" t="str">
        <f>'VNOS PODATKOV'!C59</f>
        <v>telefonska številka</v>
      </c>
      <c r="B20" s="102"/>
      <c r="C20" s="108">
        <f>'VNOS PODATKOV'!D59</f>
        <v>0</v>
      </c>
      <c r="D20" s="38"/>
    </row>
    <row r="21" spans="1:5" ht="15" x14ac:dyDescent="0.25">
      <c r="A21" s="102" t="str">
        <f>'VNOS PODATKOV'!C60</f>
        <v>elektronski naslov</v>
      </c>
      <c r="B21" s="102"/>
      <c r="C21" s="237">
        <f>'VNOS PODATKOV'!D60</f>
        <v>0</v>
      </c>
      <c r="D21" s="38"/>
    </row>
    <row r="22" spans="1:5" ht="15" x14ac:dyDescent="0.25">
      <c r="A22" s="47"/>
      <c r="B22" s="47"/>
      <c r="C22" s="108"/>
      <c r="D22" s="125"/>
    </row>
    <row r="23" spans="1:5" ht="15" x14ac:dyDescent="0.25">
      <c r="A23" s="256" t="str">
        <f>'VNOS PODATKOV'!C61</f>
        <v>POOBLAŠČENEC</v>
      </c>
      <c r="B23" s="256"/>
      <c r="C23" s="256"/>
      <c r="D23" s="256"/>
      <c r="E23" s="32"/>
    </row>
    <row r="24" spans="1:5" ht="15" x14ac:dyDescent="0.25">
      <c r="A24" s="110" t="str">
        <f>'VNOS PODATKOV'!C62</f>
        <v>podatki se vpišejo, kadar je imenovan pooblaščenec</v>
      </c>
      <c r="B24" s="62"/>
      <c r="C24" s="62"/>
      <c r="D24" s="62"/>
    </row>
    <row r="25" spans="1:5" ht="15" x14ac:dyDescent="0.25">
      <c r="A25" s="102" t="str">
        <f>'VNOS PODATKOV'!C64</f>
        <v>ime in priimek ali naziv družbe</v>
      </c>
      <c r="B25" s="102"/>
      <c r="C25" s="97" t="str">
        <f>IF('VNOS PODATKOV'!D$63=TRUE,'VNOS PODATKOV'!D64, "")</f>
        <v/>
      </c>
      <c r="D25" s="101"/>
    </row>
    <row r="26" spans="1:5" ht="27" x14ac:dyDescent="0.25">
      <c r="A26" s="102" t="str">
        <f>'VNOS PODATKOV'!C65</f>
        <v>naslov ali poslovni naslov družbe</v>
      </c>
      <c r="B26" s="102"/>
      <c r="C26" s="97" t="str">
        <f>IF('VNOS PODATKOV'!D$63=TRUE,'VNOS PODATKOV'!D65, "")</f>
        <v/>
      </c>
      <c r="D26" s="203"/>
    </row>
    <row r="27" spans="1:5" ht="15" x14ac:dyDescent="0.25">
      <c r="A27" s="102" t="str">
        <f>'VNOS PODATKOV'!C66</f>
        <v>kontaktna oseba</v>
      </c>
      <c r="B27" s="102"/>
      <c r="C27" s="97" t="str">
        <f>IF('VNOS PODATKOV'!D$63=TRUE,'VNOS PODATKOV'!D66, "")</f>
        <v/>
      </c>
      <c r="D27" s="202"/>
    </row>
    <row r="28" spans="1:5" ht="15" x14ac:dyDescent="0.25">
      <c r="A28" s="103" t="str">
        <f>'VNOS PODATKOV'!C67</f>
        <v>telefonska številka</v>
      </c>
      <c r="B28" s="102"/>
      <c r="C28" s="97" t="str">
        <f>IF('VNOS PODATKOV'!D$63=TRUE,'VNOS PODATKOV'!D67, "")</f>
        <v/>
      </c>
      <c r="D28" s="202"/>
    </row>
    <row r="29" spans="1:5" ht="15" x14ac:dyDescent="0.25">
      <c r="A29" s="102" t="str">
        <f>'VNOS PODATKOV'!C68</f>
        <v>elektronski naslov</v>
      </c>
      <c r="B29" s="102"/>
      <c r="C29" s="97" t="str">
        <f>IF('VNOS PODATKOV'!D$63=TRUE,'VNOS PODATKOV'!D68, "")</f>
        <v/>
      </c>
      <c r="D29" s="202"/>
    </row>
    <row r="30" spans="1:5" ht="15" x14ac:dyDescent="0.25">
      <c r="A30" s="47"/>
      <c r="B30" s="47"/>
      <c r="C30" s="97"/>
      <c r="D30" s="41"/>
    </row>
    <row r="31" spans="1:5" ht="15" x14ac:dyDescent="0.25">
      <c r="A31" s="742" t="s">
        <v>580</v>
      </c>
      <c r="B31" s="742"/>
      <c r="C31" s="742"/>
      <c r="D31" s="742"/>
    </row>
    <row r="32" spans="1:5" ht="15" x14ac:dyDescent="0.25">
      <c r="A32" s="178" t="str">
        <f>'VNOS PODATKOV'!C288</f>
        <v>področje</v>
      </c>
      <c r="B32" s="178"/>
      <c r="C32" s="137" t="s">
        <v>171</v>
      </c>
      <c r="D32" s="207"/>
    </row>
    <row r="33" spans="1:4" ht="15" x14ac:dyDescent="0.25">
      <c r="A33" s="110" t="s">
        <v>1056</v>
      </c>
      <c r="B33" s="62"/>
      <c r="C33" s="62"/>
      <c r="D33" s="62"/>
    </row>
    <row r="34" spans="1:4" ht="15" x14ac:dyDescent="0.25">
      <c r="A34" s="178" t="str">
        <f>'VNOS PODATKOV'!C356</f>
        <v>naslov</v>
      </c>
      <c r="B34" s="178"/>
      <c r="C34" s="741">
        <f>INDEX('VNOS PODATKOV'!$C$289:$K$351,MATCH($C$32,'VNOS PODATKOV'!$C$289:$C$351,0),3)</f>
        <v>0</v>
      </c>
      <c r="D34" s="741"/>
    </row>
    <row r="35" spans="1:4" ht="15" x14ac:dyDescent="0.25">
      <c r="A35" s="178" t="str">
        <f>'VNOS PODATKOV'!D288</f>
        <v>naziv mnenja</v>
      </c>
      <c r="B35" s="72"/>
      <c r="C35" s="741">
        <f>INDEX('VNOS PODATKOV'!$C$289:$K$351,MATCH($C$32,'VNOS PODATKOV'!$C$289:$C$351,0),4)</f>
        <v>0</v>
      </c>
      <c r="D35" s="741"/>
    </row>
    <row r="36" spans="1:4" ht="15" x14ac:dyDescent="0.25">
      <c r="A36" s="178" t="s">
        <v>905</v>
      </c>
      <c r="B36" s="178"/>
      <c r="C36" s="741">
        <f>INDEX('VNOS PODATKOV'!$C$289:$K$351,MATCH($C$32,'VNOS PODATKOV'!$C$289:$C$351,0),5)</f>
        <v>0</v>
      </c>
      <c r="D36" s="741"/>
    </row>
    <row r="37" spans="1:4" ht="15" x14ac:dyDescent="0.25">
      <c r="A37" s="178" t="str">
        <f>'VNOS PODATKOV'!K288</f>
        <v>datum mnenja</v>
      </c>
      <c r="B37" s="73"/>
      <c r="C37" s="744">
        <f>INDEX('VNOS PODATKOV'!$C$289:$K$351,MATCH($C$32,'VNOS PODATKOV'!$C$289:$C$351,0),6)</f>
        <v>0</v>
      </c>
      <c r="D37" s="744"/>
    </row>
    <row r="38" spans="1:4" ht="15" x14ac:dyDescent="0.25">
      <c r="A38" s="178"/>
      <c r="B38" s="73"/>
      <c r="C38" s="340"/>
      <c r="D38" s="340"/>
    </row>
    <row r="39" spans="1:4" ht="15" x14ac:dyDescent="0.25">
      <c r="A39" s="742" t="str">
        <f>'VNOS PODATKOV'!C172</f>
        <v>PODATKI O GRADNJI</v>
      </c>
      <c r="B39" s="742"/>
      <c r="C39" s="742"/>
      <c r="D39" s="742"/>
    </row>
    <row r="40" spans="1:4" x14ac:dyDescent="0.25">
      <c r="A40" s="27" t="str">
        <f>'VNOS PODATKOV'!C175</f>
        <v>naziv gradnje</v>
      </c>
      <c r="B40" s="36"/>
      <c r="C40" s="741">
        <f>'VNOS PODATKOV'!D175</f>
        <v>0</v>
      </c>
      <c r="D40" s="741"/>
    </row>
    <row r="41" spans="1:4" ht="57.75" customHeight="1" x14ac:dyDescent="0.25">
      <c r="A41" s="47" t="s">
        <v>906</v>
      </c>
      <c r="B41" s="178"/>
      <c r="C41" s="741">
        <f>'VNOS PODATKOV'!D181</f>
        <v>0</v>
      </c>
      <c r="D41" s="741"/>
    </row>
    <row r="42" spans="1:4" ht="15" x14ac:dyDescent="0.25">
      <c r="A42" s="742" t="s">
        <v>907</v>
      </c>
      <c r="B42" s="742"/>
      <c r="C42" s="742"/>
      <c r="D42" s="742"/>
    </row>
    <row r="43" spans="1:4" ht="15" x14ac:dyDescent="0.25">
      <c r="A43" s="110" t="str">
        <f>'VNOS PODATKOV'!C157</f>
        <v>podatki se vpišejo, če dokumentacijo izdela projektant</v>
      </c>
      <c r="B43"/>
      <c r="C43" s="62"/>
      <c r="D43" s="62"/>
    </row>
    <row r="44" spans="1:4" ht="15" x14ac:dyDescent="0.25">
      <c r="A44" s="72" t="str">
        <f>'VNOS PODATKOV'!C160</f>
        <v>številka projekta</v>
      </c>
      <c r="B44" s="28"/>
      <c r="C44" s="97">
        <f>'VNOS PODATKOV'!E160</f>
        <v>0</v>
      </c>
      <c r="D44" s="241"/>
    </row>
    <row r="45" spans="1:4" ht="15" x14ac:dyDescent="0.25">
      <c r="A45" s="72" t="str">
        <f>'VNOS PODATKOV'!C161</f>
        <v>datum izdelave</v>
      </c>
      <c r="B45" s="28"/>
      <c r="C45" s="97">
        <f>'VNOS PODATKOV'!E161</f>
        <v>0</v>
      </c>
      <c r="D45" s="241"/>
    </row>
    <row r="46" spans="1:4" ht="15" x14ac:dyDescent="0.25">
      <c r="A46" s="72" t="str">
        <f>'VNOS PODATKOV'!C87</f>
        <v>projektant (naziv družbe)</v>
      </c>
      <c r="B46" s="28"/>
      <c r="C46" s="240">
        <f>'VNOS PODATKOV'!D87</f>
        <v>0</v>
      </c>
      <c r="D46" s="28"/>
    </row>
    <row r="47" spans="1:4" ht="15" x14ac:dyDescent="0.25">
      <c r="A47" s="73"/>
      <c r="B47" s="521"/>
      <c r="C47" s="105"/>
      <c r="D47" s="521"/>
    </row>
    <row r="48" spans="1:4" ht="41.65" customHeight="1" x14ac:dyDescent="0.25">
      <c r="B48" s="520"/>
      <c r="C48" s="746" t="s">
        <v>1057</v>
      </c>
      <c r="D48" s="746"/>
    </row>
    <row r="49" spans="1:4" x14ac:dyDescent="0.25">
      <c r="B49" s="520"/>
      <c r="C49" s="520"/>
      <c r="D49" s="520"/>
    </row>
    <row r="50" spans="1:4" x14ac:dyDescent="0.25">
      <c r="A50" s="72" t="s">
        <v>168</v>
      </c>
      <c r="B50" s="21"/>
      <c r="C50" s="63" t="s">
        <v>116</v>
      </c>
      <c r="D50" s="63"/>
    </row>
    <row r="51" spans="1:4" ht="15" x14ac:dyDescent="0.25">
      <c r="A51" s="283">
        <f ca="1">TODAY()</f>
        <v>45013</v>
      </c>
      <c r="B51" s="172"/>
      <c r="C51" s="603"/>
      <c r="D51" s="603"/>
    </row>
    <row r="52" spans="1:4" ht="15" x14ac:dyDescent="0.25">
      <c r="A52" s="340"/>
      <c r="B52" s="46"/>
      <c r="C52" s="604"/>
      <c r="D52" s="604"/>
    </row>
    <row r="53" spans="1:4" ht="15" x14ac:dyDescent="0.25">
      <c r="A53" s="340"/>
      <c r="B53" s="340"/>
      <c r="C53" s="340"/>
      <c r="D53"/>
    </row>
    <row r="54" spans="1:4" ht="15" x14ac:dyDescent="0.25">
      <c r="A54" s="742" t="s">
        <v>110</v>
      </c>
      <c r="B54" s="742"/>
      <c r="C54" s="742"/>
      <c r="D54" s="742"/>
    </row>
    <row r="55" spans="1:4" ht="15" x14ac:dyDescent="0.25">
      <c r="A55" s="42" t="s">
        <v>1058</v>
      </c>
      <c r="B55"/>
      <c r="C55"/>
      <c r="D55"/>
    </row>
    <row r="56" spans="1:4" x14ac:dyDescent="0.3">
      <c r="B56" s="605" t="b">
        <v>0</v>
      </c>
      <c r="C56" s="745" t="s">
        <v>125</v>
      </c>
      <c r="D56" s="745"/>
    </row>
    <row r="57" spans="1:4" x14ac:dyDescent="0.3">
      <c r="B57" s="605" t="b">
        <v>0</v>
      </c>
      <c r="C57" s="745" t="s">
        <v>991</v>
      </c>
      <c r="D57" s="745"/>
    </row>
    <row r="58" spans="1:4" x14ac:dyDescent="0.3">
      <c r="B58" s="605" t="b">
        <v>0</v>
      </c>
      <c r="C58" s="355" t="s">
        <v>1045</v>
      </c>
      <c r="D58" s="355"/>
    </row>
    <row r="59" spans="1:4" x14ac:dyDescent="0.25">
      <c r="A59" s="26"/>
      <c r="C59" s="209"/>
      <c r="D59" s="209"/>
    </row>
    <row r="60" spans="1:4" x14ac:dyDescent="0.25">
      <c r="C60" s="209"/>
      <c r="D60" s="209"/>
    </row>
    <row r="61" spans="1:4" x14ac:dyDescent="0.25">
      <c r="C61" s="209"/>
      <c r="D61" s="209"/>
    </row>
  </sheetData>
  <sheetProtection sheet="1" objects="1" scenarios="1"/>
  <mergeCells count="16">
    <mergeCell ref="C41:D41"/>
    <mergeCell ref="C56:D56"/>
    <mergeCell ref="C57:D57"/>
    <mergeCell ref="A54:D54"/>
    <mergeCell ref="A42:D42"/>
    <mergeCell ref="C48:D48"/>
    <mergeCell ref="C34:D34"/>
    <mergeCell ref="C35:D35"/>
    <mergeCell ref="A39:D39"/>
    <mergeCell ref="C40:D40"/>
    <mergeCell ref="A2:C2"/>
    <mergeCell ref="A18:C18"/>
    <mergeCell ref="A31:D31"/>
    <mergeCell ref="A4:C4"/>
    <mergeCell ref="C36:D36"/>
    <mergeCell ref="C37:D37"/>
  </mergeCells>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rowBreaks count="1" manualBreakCount="1">
    <brk id="41" max="16383" man="1"/>
  </rowBreaks>
  <drawing r:id="rId2"/>
  <legacyDrawing r:id="rId3"/>
  <controls>
    <mc:AlternateContent xmlns:mc="http://schemas.openxmlformats.org/markup-compatibility/2006">
      <mc:Choice Requires="x14">
        <control shapeId="472081" r:id="rId4" name="CommandButton5">
          <controlPr defaultSize="0" print="0" autoLine="0" r:id="rId5">
            <anchor>
              <from>
                <xdr:col>2</xdr:col>
                <xdr:colOff>2419350</xdr:colOff>
                <xdr:row>1</xdr:row>
                <xdr:rowOff>800100</xdr:rowOff>
              </from>
              <to>
                <xdr:col>3</xdr:col>
                <xdr:colOff>304800</xdr:colOff>
                <xdr:row>1</xdr:row>
                <xdr:rowOff>1019175</xdr:rowOff>
              </to>
            </anchor>
          </controlPr>
        </control>
      </mc:Choice>
      <mc:Fallback>
        <control shapeId="472081" r:id="rId4" name="CommandButton5"/>
      </mc:Fallback>
    </mc:AlternateContent>
    <mc:AlternateContent xmlns:mc="http://schemas.openxmlformats.org/markup-compatibility/2006">
      <mc:Choice Requires="x14">
        <control shapeId="472080" r:id="rId6" name="CommandButton4">
          <controlPr defaultSize="0" print="0" autoLine="0" r:id="rId7">
            <anchor>
              <from>
                <xdr:col>2</xdr:col>
                <xdr:colOff>2419350</xdr:colOff>
                <xdr:row>1</xdr:row>
                <xdr:rowOff>542925</xdr:rowOff>
              </from>
              <to>
                <xdr:col>3</xdr:col>
                <xdr:colOff>304800</xdr:colOff>
                <xdr:row>1</xdr:row>
                <xdr:rowOff>762000</xdr:rowOff>
              </to>
            </anchor>
          </controlPr>
        </control>
      </mc:Choice>
      <mc:Fallback>
        <control shapeId="472080" r:id="rId6" name="CommandButton4"/>
      </mc:Fallback>
    </mc:AlternateContent>
    <mc:AlternateContent xmlns:mc="http://schemas.openxmlformats.org/markup-compatibility/2006">
      <mc:Choice Requires="x14">
        <control shapeId="472079" r:id="rId8" name="CommandButton3">
          <controlPr defaultSize="0" print="0" autoLine="0" r:id="rId9">
            <anchor>
              <from>
                <xdr:col>2</xdr:col>
                <xdr:colOff>2419350</xdr:colOff>
                <xdr:row>1</xdr:row>
                <xdr:rowOff>295275</xdr:rowOff>
              </from>
              <to>
                <xdr:col>3</xdr:col>
                <xdr:colOff>304800</xdr:colOff>
                <xdr:row>1</xdr:row>
                <xdr:rowOff>514350</xdr:rowOff>
              </to>
            </anchor>
          </controlPr>
        </control>
      </mc:Choice>
      <mc:Fallback>
        <control shapeId="472079" r:id="rId8" name="CommandButton3"/>
      </mc:Fallback>
    </mc:AlternateContent>
    <mc:AlternateContent xmlns:mc="http://schemas.openxmlformats.org/markup-compatibility/2006">
      <mc:Choice Requires="x14">
        <control shapeId="472078" r:id="rId10" name="CommandButton2">
          <controlPr defaultSize="0" print="0" autoLine="0" r:id="rId11">
            <anchor>
              <from>
                <xdr:col>2</xdr:col>
                <xdr:colOff>2419350</xdr:colOff>
                <xdr:row>1</xdr:row>
                <xdr:rowOff>38100</xdr:rowOff>
              </from>
              <to>
                <xdr:col>3</xdr:col>
                <xdr:colOff>304800</xdr:colOff>
                <xdr:row>1</xdr:row>
                <xdr:rowOff>257175</xdr:rowOff>
              </to>
            </anchor>
          </controlPr>
        </control>
      </mc:Choice>
      <mc:Fallback>
        <control shapeId="472078" r:id="rId10" name="CommandButton2"/>
      </mc:Fallback>
    </mc:AlternateContent>
    <mc:AlternateContent xmlns:mc="http://schemas.openxmlformats.org/markup-compatibility/2006">
      <mc:Choice Requires="x14">
        <control shapeId="472077" r:id="rId12" name="CommandButton1">
          <controlPr defaultSize="0" print="0" autoLine="0" r:id="rId13">
            <anchor>
              <from>
                <xdr:col>2</xdr:col>
                <xdr:colOff>2419350</xdr:colOff>
                <xdr:row>0</xdr:row>
                <xdr:rowOff>76200</xdr:rowOff>
              </from>
              <to>
                <xdr:col>3</xdr:col>
                <xdr:colOff>304800</xdr:colOff>
                <xdr:row>1</xdr:row>
                <xdr:rowOff>0</xdr:rowOff>
              </to>
            </anchor>
          </controlPr>
        </control>
      </mc:Choice>
      <mc:Fallback>
        <control shapeId="472077" r:id="rId12" name="CommandButton1"/>
      </mc:Fallback>
    </mc:AlternateContent>
    <mc:AlternateContent xmlns:mc="http://schemas.openxmlformats.org/markup-compatibility/2006">
      <mc:Choice Requires="x14">
        <control shapeId="472065" r:id="rId14" name="Check Box 1">
          <controlPr defaultSize="0" autoFill="0" autoLine="0" autoPict="0">
            <anchor moveWithCells="1">
              <from>
                <xdr:col>1</xdr:col>
                <xdr:colOff>9525</xdr:colOff>
                <xdr:row>55</xdr:row>
                <xdr:rowOff>19050</xdr:rowOff>
              </from>
              <to>
                <xdr:col>1</xdr:col>
                <xdr:colOff>200025</xdr:colOff>
                <xdr:row>56</xdr:row>
                <xdr:rowOff>9525</xdr:rowOff>
              </to>
            </anchor>
          </controlPr>
        </control>
      </mc:Choice>
    </mc:AlternateContent>
    <mc:AlternateContent xmlns:mc="http://schemas.openxmlformats.org/markup-compatibility/2006">
      <mc:Choice Requires="x14">
        <control shapeId="472074" r:id="rId15" name="Check Box 10">
          <controlPr defaultSize="0" autoFill="0" autoLine="0" autoPict="0">
            <anchor moveWithCells="1">
              <from>
                <xdr:col>1</xdr:col>
                <xdr:colOff>0</xdr:colOff>
                <xdr:row>56</xdr:row>
                <xdr:rowOff>19050</xdr:rowOff>
              </from>
              <to>
                <xdr:col>1</xdr:col>
                <xdr:colOff>180975</xdr:colOff>
                <xdr:row>57</xdr:row>
                <xdr:rowOff>9525</xdr:rowOff>
              </to>
            </anchor>
          </controlPr>
        </control>
      </mc:Choice>
    </mc:AlternateContent>
    <mc:AlternateContent xmlns:mc="http://schemas.openxmlformats.org/markup-compatibility/2006">
      <mc:Choice Requires="x14">
        <control shapeId="472075" r:id="rId16" name="Check Box 11">
          <controlPr defaultSize="0" autoFill="0" autoLine="0" autoPict="0">
            <anchor moveWithCells="1">
              <from>
                <xdr:col>1</xdr:col>
                <xdr:colOff>0</xdr:colOff>
                <xdr:row>57</xdr:row>
                <xdr:rowOff>38100</xdr:rowOff>
              </from>
              <to>
                <xdr:col>1</xdr:col>
                <xdr:colOff>228600</xdr:colOff>
                <xdr:row>58</xdr:row>
                <xdr:rowOff>9525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87" id="{457A63D6-16DD-4FB1-8B13-8AB46253FAAD}">
            <xm:f>'VNOS PODATKOV'!$D$63=FALSE</xm:f>
            <x14:dxf>
              <font>
                <color theme="0" tint="-0.499984740745262"/>
              </font>
            </x14:dxf>
          </x14:cfRule>
          <xm:sqref>A25:B30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IZBERI IZ SEZNAMA">
          <x14:formula1>
            <xm:f>'BAZA PODATKOV'!$A$309:$A$356</xm:f>
          </x14:formula1>
          <xm:sqref>C32</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FF0000"/>
  </sheetPr>
  <dimension ref="A1:H173"/>
  <sheetViews>
    <sheetView showGridLines="0" view="pageLayout" topLeftCell="A139" zoomScaleNormal="100" workbookViewId="0">
      <selection activeCell="C146" sqref="C146"/>
    </sheetView>
  </sheetViews>
  <sheetFormatPr defaultColWidth="8" defaultRowHeight="16.5" x14ac:dyDescent="0.25"/>
  <cols>
    <col min="1" max="1" width="20.140625" style="4" customWidth="1"/>
    <col min="2" max="2" width="4.85546875" style="4" customWidth="1"/>
    <col min="3" max="3" width="25" style="4" customWidth="1"/>
    <col min="4" max="6" width="11.7109375" style="4" customWidth="1"/>
  </cols>
  <sheetData>
    <row r="1" spans="1:6" ht="23.25" x14ac:dyDescent="0.25">
      <c r="A1" s="29" t="s">
        <v>491</v>
      </c>
      <c r="B1" s="30"/>
      <c r="C1" s="30"/>
      <c r="D1" s="30"/>
      <c r="E1" s="30"/>
      <c r="F1" s="30"/>
    </row>
    <row r="2" spans="1:6" ht="84.95" customHeight="1" x14ac:dyDescent="0.25">
      <c r="A2" s="747" t="s">
        <v>527</v>
      </c>
      <c r="B2" s="747"/>
      <c r="C2" s="747"/>
      <c r="D2" s="30"/>
      <c r="E2" s="30"/>
      <c r="F2" s="30"/>
    </row>
    <row r="4" spans="1:6" ht="15" x14ac:dyDescent="0.25">
      <c r="A4" s="250" t="str">
        <f>'VNOS PODATKOV'!C44</f>
        <v>INVESTITOR</v>
      </c>
      <c r="B4" s="250"/>
      <c r="C4" s="250"/>
      <c r="D4" s="250"/>
      <c r="E4" s="250"/>
      <c r="F4" s="250"/>
    </row>
    <row r="5" spans="1:6" ht="15" x14ac:dyDescent="0.25">
      <c r="A5" s="178" t="str">
        <f>'VNOS PODATKOV'!C45</f>
        <v>INVESTITOR 1</v>
      </c>
      <c r="B5" s="72"/>
      <c r="C5" s="178"/>
      <c r="D5" s="64"/>
      <c r="E5" s="64"/>
      <c r="F5" s="64"/>
    </row>
    <row r="6" spans="1:6" ht="15" x14ac:dyDescent="0.25">
      <c r="A6" s="91" t="str">
        <f>'VNOS PODATKOV'!C46</f>
        <v>ime in priimek ali naziv družbe</v>
      </c>
      <c r="B6" s="91"/>
      <c r="C6" s="82">
        <f>'VNOS PODATKOV'!D46</f>
        <v>0</v>
      </c>
      <c r="D6" s="96"/>
      <c r="E6" s="96"/>
      <c r="F6" s="72"/>
    </row>
    <row r="7" spans="1:6" ht="15" x14ac:dyDescent="0.25">
      <c r="A7" s="91" t="str">
        <f>'VNOS PODATKOV'!C47</f>
        <v>naslov ali poslovni naslov družbe</v>
      </c>
      <c r="B7" s="91"/>
      <c r="C7" s="82">
        <f>'VNOS PODATKOV'!D47</f>
        <v>0</v>
      </c>
      <c r="D7" s="96"/>
      <c r="E7" s="96"/>
      <c r="F7" s="72"/>
    </row>
    <row r="8" spans="1:6" ht="15" x14ac:dyDescent="0.25">
      <c r="A8" s="102" t="str">
        <f>'VNOS PODATKOV'!C48</f>
        <v>davčna številka</v>
      </c>
      <c r="B8" s="102"/>
      <c r="C8" s="237">
        <f>'VNOS PODATKOV'!D48</f>
        <v>0</v>
      </c>
      <c r="D8" s="237"/>
      <c r="E8" s="237"/>
      <c r="F8" s="38"/>
    </row>
    <row r="9" spans="1:6" ht="15" x14ac:dyDescent="0.25">
      <c r="A9" s="178" t="str">
        <f>'VNOS PODATKOV'!C49</f>
        <v>INVESTITOR 2</v>
      </c>
      <c r="B9" s="91"/>
      <c r="C9" s="178"/>
      <c r="D9" s="64"/>
      <c r="E9" s="64"/>
      <c r="F9" s="64"/>
    </row>
    <row r="10" spans="1:6" ht="15" x14ac:dyDescent="0.25">
      <c r="A10" s="91" t="str">
        <f>'VNOS PODATKOV'!C50</f>
        <v>ime in priimek ali naziv družbe</v>
      </c>
      <c r="B10" s="91"/>
      <c r="C10" s="82">
        <f>'VNOS PODATKOV'!D50</f>
        <v>0</v>
      </c>
      <c r="D10" s="82"/>
      <c r="E10" s="72"/>
      <c r="F10" s="72"/>
    </row>
    <row r="11" spans="1:6" ht="15" x14ac:dyDescent="0.25">
      <c r="A11" s="91" t="str">
        <f>'VNOS PODATKOV'!C51</f>
        <v>naslov ali poslovni naslov družbe</v>
      </c>
      <c r="B11" s="91"/>
      <c r="C11" s="82">
        <f>'VNOS PODATKOV'!D51</f>
        <v>0</v>
      </c>
      <c r="D11" s="82"/>
      <c r="E11" s="72"/>
      <c r="F11" s="72"/>
    </row>
    <row r="12" spans="1:6" ht="15" x14ac:dyDescent="0.25">
      <c r="A12" s="91" t="str">
        <f>'VNOS PODATKOV'!C52</f>
        <v>davčna številka</v>
      </c>
      <c r="B12" s="91"/>
      <c r="C12" s="464">
        <f>'VNOS PODATKOV'!D52</f>
        <v>0</v>
      </c>
      <c r="D12" s="464"/>
      <c r="E12" s="72"/>
      <c r="F12" s="72"/>
    </row>
    <row r="13" spans="1:6" ht="15" x14ac:dyDescent="0.25">
      <c r="A13" s="178" t="str">
        <f>'VNOS PODATKOV'!C53</f>
        <v>INVESTITOR 3</v>
      </c>
      <c r="B13" s="91"/>
      <c r="C13" s="178"/>
      <c r="D13" s="64"/>
      <c r="E13" s="64"/>
      <c r="F13" s="64"/>
    </row>
    <row r="14" spans="1:6" ht="15" x14ac:dyDescent="0.25">
      <c r="A14" s="91" t="str">
        <f>'VNOS PODATKOV'!C54</f>
        <v>ime in priimek ali naziv družbe</v>
      </c>
      <c r="B14" s="91"/>
      <c r="C14" s="82">
        <f>'VNOS PODATKOV'!D54</f>
        <v>0</v>
      </c>
      <c r="D14" s="82"/>
      <c r="E14" s="72"/>
      <c r="F14" s="72"/>
    </row>
    <row r="15" spans="1:6" ht="15" x14ac:dyDescent="0.25">
      <c r="A15" s="91" t="str">
        <f>'VNOS PODATKOV'!C55</f>
        <v>naslov ali poslovni naslov družbe</v>
      </c>
      <c r="B15" s="91"/>
      <c r="C15" s="82">
        <f>'VNOS PODATKOV'!D55</f>
        <v>0</v>
      </c>
      <c r="D15" s="82"/>
      <c r="E15" s="72"/>
      <c r="F15" s="72"/>
    </row>
    <row r="16" spans="1:6" ht="15" x14ac:dyDescent="0.25">
      <c r="A16" s="91" t="str">
        <f>'VNOS PODATKOV'!C56</f>
        <v>davčna številka</v>
      </c>
      <c r="B16" s="91"/>
      <c r="C16" s="82">
        <f>'VNOS PODATKOV'!D56</f>
        <v>0</v>
      </c>
      <c r="D16" s="82"/>
      <c r="E16" s="72"/>
      <c r="F16" s="72"/>
    </row>
    <row r="17" spans="1:8" ht="15" x14ac:dyDescent="0.25">
      <c r="A17" s="178"/>
      <c r="B17" s="39"/>
      <c r="C17" s="82"/>
      <c r="D17" s="82"/>
      <c r="E17" s="64"/>
      <c r="F17" s="64"/>
    </row>
    <row r="18" spans="1:8" ht="15" x14ac:dyDescent="0.25">
      <c r="A18" s="250" t="str">
        <f>'VNOS PODATKOV'!C57</f>
        <v>KONTAKTNA OSEBA</v>
      </c>
      <c r="B18" s="250"/>
      <c r="C18" s="250"/>
      <c r="D18" s="250"/>
      <c r="E18" s="250"/>
      <c r="F18" s="250"/>
    </row>
    <row r="19" spans="1:8" ht="15" x14ac:dyDescent="0.25">
      <c r="A19" s="102" t="str">
        <f>'VNOS PODATKOV'!C58</f>
        <v>ime in priimek</v>
      </c>
      <c r="B19" s="102"/>
      <c r="C19" s="108">
        <f>'VNOS PODATKOV'!D58</f>
        <v>0</v>
      </c>
      <c r="D19" s="108"/>
      <c r="E19" s="38"/>
      <c r="F19" s="38"/>
    </row>
    <row r="20" spans="1:8" ht="15" x14ac:dyDescent="0.25">
      <c r="A20" s="102" t="str">
        <f>'VNOS PODATKOV'!C59</f>
        <v>telefonska številka</v>
      </c>
      <c r="B20" s="102"/>
      <c r="C20" s="108">
        <f>'VNOS PODATKOV'!D59</f>
        <v>0</v>
      </c>
      <c r="D20" s="108"/>
      <c r="E20" s="38"/>
      <c r="F20" s="38"/>
    </row>
    <row r="21" spans="1:8" ht="15" x14ac:dyDescent="0.25">
      <c r="A21" s="102" t="str">
        <f>'VNOS PODATKOV'!C60</f>
        <v>elektronski naslov</v>
      </c>
      <c r="B21" s="102"/>
      <c r="C21" s="237">
        <f>'VNOS PODATKOV'!D60</f>
        <v>0</v>
      </c>
      <c r="D21" s="237"/>
      <c r="E21" s="38"/>
      <c r="F21" s="38"/>
    </row>
    <row r="22" spans="1:8" ht="15" x14ac:dyDescent="0.25">
      <c r="A22" s="47"/>
      <c r="B22" s="103"/>
      <c r="C22" s="108"/>
      <c r="D22" s="108"/>
      <c r="E22" s="125"/>
      <c r="F22" s="125"/>
    </row>
    <row r="23" spans="1:8" ht="15" x14ac:dyDescent="0.25">
      <c r="A23" s="250" t="str">
        <f>'VNOS PODATKOV'!C61</f>
        <v>POOBLAŠČENEC</v>
      </c>
      <c r="B23" s="250"/>
      <c r="C23" s="250"/>
      <c r="D23" s="250"/>
      <c r="E23" s="250"/>
      <c r="F23" s="250"/>
      <c r="G23" s="32"/>
      <c r="H23" s="32"/>
    </row>
    <row r="24" spans="1:8" ht="15" x14ac:dyDescent="0.25">
      <c r="A24" s="110" t="str">
        <f>'VNOS PODATKOV'!C62</f>
        <v>podatki se vpišejo, kadar je imenovan pooblaščenec</v>
      </c>
      <c r="B24" s="62"/>
      <c r="C24" s="62"/>
      <c r="D24" s="62"/>
      <c r="E24" s="62"/>
      <c r="F24" s="62"/>
    </row>
    <row r="25" spans="1:8" ht="15" x14ac:dyDescent="0.25">
      <c r="A25" s="102" t="str">
        <f>'VNOS PODATKOV'!C64</f>
        <v>ime in priimek ali naziv družbe</v>
      </c>
      <c r="B25" s="102"/>
      <c r="C25" s="97" t="str">
        <f>IF('VNOS PODATKOV'!D$63=TRUE,'VNOS PODATKOV'!D64, "")</f>
        <v/>
      </c>
      <c r="D25" s="97"/>
      <c r="E25" s="101"/>
      <c r="F25" s="101"/>
    </row>
    <row r="26" spans="1:8" ht="15" x14ac:dyDescent="0.25">
      <c r="A26" s="91" t="str">
        <f>'VNOS PODATKOV'!C65</f>
        <v>naslov ali poslovni naslov družbe</v>
      </c>
      <c r="B26" s="102"/>
      <c r="C26" s="97" t="str">
        <f>IF('VNOS PODATKOV'!D$63=TRUE,'VNOS PODATKOV'!D65, "")</f>
        <v/>
      </c>
      <c r="D26" s="97"/>
      <c r="E26" s="203"/>
      <c r="F26" s="203"/>
    </row>
    <row r="27" spans="1:8" ht="15" x14ac:dyDescent="0.25">
      <c r="A27" s="102" t="str">
        <f>'VNOS PODATKOV'!C66</f>
        <v>kontaktna oseba</v>
      </c>
      <c r="B27" s="102"/>
      <c r="C27" s="97" t="str">
        <f>IF('VNOS PODATKOV'!D$63=TRUE,'VNOS PODATKOV'!D66, "")</f>
        <v/>
      </c>
      <c r="D27" s="97"/>
      <c r="E27" s="202"/>
      <c r="F27" s="202"/>
    </row>
    <row r="28" spans="1:8" ht="15" customHeight="1" x14ac:dyDescent="0.25">
      <c r="A28" s="103" t="str">
        <f>'VNOS PODATKOV'!C67</f>
        <v>telefonska številka</v>
      </c>
      <c r="B28" s="102"/>
      <c r="C28" s="97" t="str">
        <f>IF('VNOS PODATKOV'!D$63=TRUE,'VNOS PODATKOV'!D67, "")</f>
        <v/>
      </c>
      <c r="D28" s="240"/>
      <c r="E28" s="48"/>
      <c r="F28" s="48"/>
    </row>
    <row r="29" spans="1:8" ht="15.75" customHeight="1" x14ac:dyDescent="0.25">
      <c r="A29" s="102" t="str">
        <f>'VNOS PODATKOV'!C68</f>
        <v>elektronski naslov</v>
      </c>
      <c r="B29" s="102"/>
      <c r="C29" s="240" t="str">
        <f>IF('VNOS PODATKOV'!D$63=TRUE,'VNOS PODATKOV'!D68, "")</f>
        <v/>
      </c>
      <c r="D29" s="240"/>
      <c r="E29" s="202"/>
      <c r="F29" s="202"/>
    </row>
    <row r="30" spans="1:8" ht="15.75" customHeight="1" x14ac:dyDescent="0.25">
      <c r="A30" s="47"/>
      <c r="B30" s="103"/>
      <c r="C30" s="97"/>
      <c r="D30" s="86"/>
      <c r="E30" s="41"/>
      <c r="F30" s="41"/>
    </row>
    <row r="31" spans="1:8" ht="15" x14ac:dyDescent="0.25">
      <c r="A31" s="250" t="s">
        <v>580</v>
      </c>
      <c r="B31" s="250"/>
      <c r="C31" s="250"/>
      <c r="D31" s="250"/>
      <c r="E31" s="250"/>
      <c r="F31" s="250"/>
    </row>
    <row r="32" spans="1:8" ht="15" x14ac:dyDescent="0.25">
      <c r="A32" s="749" t="s">
        <v>98</v>
      </c>
      <c r="B32" s="749"/>
      <c r="C32" s="750">
        <f>'VNOS PODATKOV'!D355</f>
        <v>0</v>
      </c>
      <c r="D32" s="750"/>
      <c r="E32" s="750"/>
      <c r="F32" s="750"/>
    </row>
    <row r="33" spans="1:6" ht="15" customHeight="1" x14ac:dyDescent="0.25">
      <c r="A33" s="697" t="s">
        <v>2</v>
      </c>
      <c r="B33" s="697"/>
      <c r="C33" s="750">
        <f>'VNOS PODATKOV'!D356</f>
        <v>0</v>
      </c>
      <c r="D33" s="750"/>
      <c r="E33" s="750"/>
      <c r="F33" s="750"/>
    </row>
    <row r="34" spans="1:6" ht="15" customHeight="1" x14ac:dyDescent="0.25">
      <c r="A34" s="46"/>
      <c r="B34" s="46"/>
      <c r="C34" s="46"/>
      <c r="D34" s="46"/>
      <c r="E34" s="46"/>
      <c r="F34" s="46"/>
    </row>
    <row r="35" spans="1:6" ht="15" x14ac:dyDescent="0.25">
      <c r="A35" s="250" t="str">
        <f>'VNOS PODATKOV'!C172</f>
        <v>PODATKI O GRADNJI</v>
      </c>
      <c r="B35" s="250"/>
      <c r="C35" s="250"/>
      <c r="D35" s="250"/>
      <c r="E35" s="250"/>
      <c r="F35" s="250"/>
    </row>
    <row r="36" spans="1:6" x14ac:dyDescent="0.25">
      <c r="A36" s="27" t="str">
        <f>'VNOS PODATKOV'!C175</f>
        <v>naziv gradnje</v>
      </c>
      <c r="B36" s="19"/>
      <c r="C36" s="741">
        <f>'VNOS PODATKOV'!D175</f>
        <v>0</v>
      </c>
      <c r="D36" s="741"/>
      <c r="E36" s="741"/>
      <c r="F36" s="741"/>
    </row>
    <row r="37" spans="1:6" ht="30.75" customHeight="1" x14ac:dyDescent="0.25">
      <c r="A37" s="27" t="str">
        <f>'VNOS PODATKOV'!C177</f>
        <v>kratek opis gradnje</v>
      </c>
      <c r="B37" s="38"/>
      <c r="C37" s="741">
        <f>'VNOS PODATKOV'!D177</f>
        <v>0</v>
      </c>
      <c r="D37" s="741"/>
      <c r="E37" s="741"/>
      <c r="F37" s="741"/>
    </row>
    <row r="38" spans="1:6" ht="15" x14ac:dyDescent="0.25">
      <c r="A38" s="27"/>
      <c r="B38" s="570" t="b">
        <f>IF('VNOS PODATKOV'!D213=TRUE,TRUE,FALSE)</f>
        <v>0</v>
      </c>
      <c r="C38" s="38" t="str">
        <f>'VNOS PODATKOV'!C213</f>
        <v>objekt z vplivi na okolje</v>
      </c>
      <c r="D38" s="202"/>
      <c r="E38" s="202"/>
      <c r="F38" s="202"/>
    </row>
    <row r="39" spans="1:6" ht="15" x14ac:dyDescent="0.25">
      <c r="A39" s="27"/>
      <c r="B39" s="570" t="b">
        <f>IF('VNOS PODATKOV'!D219=TRUE,TRUE,FALSE)</f>
        <v>0</v>
      </c>
      <c r="C39" s="237" t="str">
        <f>'VNOS PODATKOV'!C219</f>
        <v>predhodna presoja vplivov na okolje</v>
      </c>
      <c r="D39" s="202"/>
      <c r="E39" s="202"/>
      <c r="F39" s="202"/>
    </row>
    <row r="40" spans="1:6" ht="15" x14ac:dyDescent="0.25">
      <c r="A40" s="27"/>
      <c r="B40" s="570" t="b">
        <f>IF('VNOS PODATKOV'!D210=TRUE,TRUE,FALSE)</f>
        <v>0</v>
      </c>
      <c r="C40" s="237" t="str">
        <f>'VNOS PODATKOV'!C210</f>
        <v>objekt državnega pomena</v>
      </c>
      <c r="D40" s="202"/>
      <c r="E40" s="202"/>
      <c r="F40" s="202"/>
    </row>
    <row r="41" spans="1:6" ht="15" x14ac:dyDescent="0.25">
      <c r="A41" s="63" t="str">
        <f>'VNOS PODATKOV'!C199</f>
        <v>VRSTE GRADNJE</v>
      </c>
      <c r="B41" s="38"/>
      <c r="C41" s="202"/>
      <c r="D41" s="202"/>
      <c r="E41" s="202"/>
      <c r="F41" s="202"/>
    </row>
    <row r="42" spans="1:6" x14ac:dyDescent="0.25">
      <c r="A42" s="227" t="s">
        <v>1044</v>
      </c>
      <c r="B42" s="81"/>
      <c r="C42" s="237"/>
      <c r="D42" s="202"/>
      <c r="E42" s="202"/>
      <c r="F42" s="202"/>
    </row>
    <row r="43" spans="1:6" ht="15" x14ac:dyDescent="0.25">
      <c r="A43" s="573"/>
      <c r="B43" s="570" t="b">
        <f>IF('VNOS PODATKOV'!D201=TRUE,TRUE,FALSE)</f>
        <v>0</v>
      </c>
      <c r="C43" s="237" t="str">
        <f>'VNOS PODATKOV'!C201</f>
        <v>NOVOGRADNJA - NOVOZGRAJEN OBJEKT</v>
      </c>
      <c r="D43" s="202"/>
      <c r="E43" s="202"/>
      <c r="F43" s="202"/>
    </row>
    <row r="44" spans="1:6" ht="15" x14ac:dyDescent="0.25">
      <c r="A44" s="573"/>
      <c r="B44" s="570" t="b">
        <f>IF('VNOS PODATKOV'!D202=TRUE,TRUE,FALSE)</f>
        <v>0</v>
      </c>
      <c r="C44" s="237" t="str">
        <f>'VNOS PODATKOV'!C202</f>
        <v>NOVOGRADNJA - PRIZIDAVA</v>
      </c>
      <c r="D44" s="202"/>
      <c r="E44" s="202"/>
      <c r="F44" s="202"/>
    </row>
    <row r="45" spans="1:6" ht="15" x14ac:dyDescent="0.25">
      <c r="A45" s="573"/>
      <c r="B45" s="570" t="b">
        <f>IF('VNOS PODATKOV'!D203=TRUE,TRUE,FALSE)</f>
        <v>0</v>
      </c>
      <c r="C45" s="237" t="str">
        <f>'VNOS PODATKOV'!C203</f>
        <v>REKONSTRUKCIJA</v>
      </c>
      <c r="D45" s="202"/>
      <c r="E45" s="202"/>
      <c r="F45" s="202"/>
    </row>
    <row r="46" spans="1:6" ht="15" x14ac:dyDescent="0.25">
      <c r="A46" s="573"/>
      <c r="B46" s="570" t="b">
        <f>IF('VNOS PODATKOV'!D204=TRUE,TRUE,FALSE)</f>
        <v>0</v>
      </c>
      <c r="C46" s="237" t="str">
        <f>'VNOS PODATKOV'!C204</f>
        <v>SPREMEMBA NAMEMBNOSTI</v>
      </c>
      <c r="D46" s="202"/>
      <c r="E46" s="202"/>
      <c r="F46" s="202"/>
    </row>
    <row r="47" spans="1:6" ht="15" x14ac:dyDescent="0.25">
      <c r="A47" s="573"/>
      <c r="B47" s="570" t="b">
        <f>IF('VNOS PODATKOV'!D205=TRUE,TRUE,FALSE)</f>
        <v>0</v>
      </c>
      <c r="C47" s="237" t="str">
        <f>'VNOS PODATKOV'!C205</f>
        <v>ODSTRANITEV CELOTNEGA OBJEKTA</v>
      </c>
      <c r="D47" s="202"/>
      <c r="E47" s="202"/>
      <c r="F47" s="202"/>
    </row>
    <row r="48" spans="1:6" ht="15" x14ac:dyDescent="0.25">
      <c r="A48" s="573"/>
      <c r="B48" s="570" t="b">
        <f>IF('VNOS PODATKOV'!D206=TRUE,TRUE,FALSE)</f>
        <v>0</v>
      </c>
      <c r="C48" s="237" t="str">
        <f>'VNOS PODATKOV'!C206</f>
        <v>LEGALIZACIJA</v>
      </c>
      <c r="D48" s="202"/>
      <c r="E48" s="202"/>
      <c r="F48" s="202"/>
    </row>
    <row r="49" spans="1:6" ht="15" x14ac:dyDescent="0.25">
      <c r="A49" s="602"/>
      <c r="B49" s="570" t="b">
        <f>IF('VNOS PODATKOV'!D207=TRUE,TRUE,FALSE)</f>
        <v>0</v>
      </c>
      <c r="C49" s="237" t="str">
        <f>'VNOS PODATKOV'!C207</f>
        <v>MANJŠA REKONSTRUKCIJA</v>
      </c>
      <c r="D49" s="202"/>
      <c r="E49" s="202"/>
      <c r="F49" s="202"/>
    </row>
    <row r="50" spans="1:6" ht="15" x14ac:dyDescent="0.25">
      <c r="A50" s="125"/>
      <c r="B50" s="125"/>
      <c r="C50" s="125"/>
      <c r="D50" s="202"/>
      <c r="E50" s="202"/>
      <c r="F50" s="202"/>
    </row>
    <row r="51" spans="1:6" ht="15" x14ac:dyDescent="0.25">
      <c r="A51" s="250" t="s">
        <v>1062</v>
      </c>
      <c r="B51" s="250"/>
      <c r="C51" s="250"/>
      <c r="D51" s="250"/>
      <c r="E51" s="250"/>
      <c r="F51" s="250"/>
    </row>
    <row r="52" spans="1:6" ht="15" x14ac:dyDescent="0.25">
      <c r="A52" s="110" t="str">
        <f>'VNOS PODATKOV'!C242</f>
        <v>podatek se vpiše, če se gradnja nanaša na obstoječ objekt (rekonstrukcija, odstranitev, sprememba namembnosti, novogradnja - prizidava)</v>
      </c>
      <c r="B52" s="242"/>
      <c r="C52" s="62"/>
      <c r="D52"/>
      <c r="E52"/>
      <c r="F52"/>
    </row>
    <row r="53" spans="1:6" ht="15" x14ac:dyDescent="0.25">
      <c r="A53" s="27"/>
      <c r="B53" s="570" t="b">
        <f>IF('VNOS PODATKOV'!D243=TRUE,TRUE,FALSE)</f>
        <v>0</v>
      </c>
      <c r="C53" s="237" t="str">
        <f>'VNOS PODATKOV'!C243</f>
        <v>objekt, zgrajen pred 31. 12. 1967</v>
      </c>
      <c r="D53" s="202"/>
      <c r="E53" s="202"/>
      <c r="F53" s="202"/>
    </row>
    <row r="54" spans="1:6" ht="40.5" x14ac:dyDescent="0.25">
      <c r="A54" s="235" t="str">
        <f>'VNOS PODATKOV'!C246</f>
        <v>številka UD ali odločbe o legalizaciji ali odločbe o objektu daljšega obstoja</v>
      </c>
      <c r="B54" s="23"/>
      <c r="C54" s="240">
        <f>'VNOS PODATKOV'!D246</f>
        <v>0</v>
      </c>
      <c r="D54" s="240"/>
      <c r="E54" s="202"/>
      <c r="F54" s="37"/>
    </row>
    <row r="55" spans="1:6" ht="27" x14ac:dyDescent="0.25">
      <c r="A55" s="235" t="str">
        <f>'VNOS PODATKOV'!C245</f>
        <v>navedba upravnega organa, ki je izdal odločbo</v>
      </c>
      <c r="B55" s="23"/>
      <c r="C55" s="97">
        <f>'VNOS PODATKOV'!D245</f>
        <v>0</v>
      </c>
      <c r="D55" s="97"/>
      <c r="E55" s="202"/>
      <c r="F55" s="24"/>
    </row>
    <row r="56" spans="1:6" ht="15" x14ac:dyDescent="0.25">
      <c r="A56" s="23" t="str">
        <f>'VNOS PODATKOV'!C247</f>
        <v>datum odločbe</v>
      </c>
      <c r="B56" s="63"/>
      <c r="C56" s="282">
        <f>'VNOS PODATKOV'!D247</f>
        <v>0</v>
      </c>
      <c r="D56" s="166"/>
      <c r="E56" s="202"/>
      <c r="F56" s="37"/>
    </row>
    <row r="57" spans="1:6" ht="15" x14ac:dyDescent="0.25">
      <c r="A57" s="88"/>
      <c r="B57" s="6"/>
      <c r="C57" s="282"/>
      <c r="D57" s="166"/>
      <c r="E57" s="22"/>
      <c r="F57" s="343"/>
    </row>
    <row r="58" spans="1:6" ht="15" x14ac:dyDescent="0.25">
      <c r="A58" s="250" t="s">
        <v>141</v>
      </c>
      <c r="B58" s="250"/>
      <c r="C58" s="250"/>
      <c r="D58" s="250"/>
      <c r="E58" s="250"/>
      <c r="F58" s="250"/>
    </row>
    <row r="59" spans="1:6" x14ac:dyDescent="0.25">
      <c r="A59" s="72" t="str">
        <f>'VNOS PODATKOV'!C160</f>
        <v>številka projekta</v>
      </c>
      <c r="B59" s="28"/>
      <c r="C59" s="97">
        <f>'VNOS PODATKOV'!E160</f>
        <v>0</v>
      </c>
      <c r="D59" s="97"/>
      <c r="E59" s="241"/>
    </row>
    <row r="60" spans="1:6" ht="15" x14ac:dyDescent="0.25">
      <c r="A60" s="72" t="str">
        <f>'VNOS PODATKOV'!C161</f>
        <v>datum izdelave</v>
      </c>
      <c r="B60" s="28"/>
      <c r="C60" s="97">
        <f>'VNOS PODATKOV'!E161</f>
        <v>0</v>
      </c>
      <c r="D60" s="97"/>
      <c r="E60" s="241"/>
      <c r="F60" s="561"/>
    </row>
    <row r="61" spans="1:6" ht="15" x14ac:dyDescent="0.25">
      <c r="A61" s="72" t="str">
        <f>'VNOS PODATKOV'!C87</f>
        <v>projektant (naziv družbe)</v>
      </c>
      <c r="B61" s="28"/>
      <c r="C61" s="97">
        <f>'VNOS PODATKOV'!D64</f>
        <v>0</v>
      </c>
      <c r="D61" s="97"/>
      <c r="E61" s="28"/>
      <c r="F61" s="61"/>
    </row>
    <row r="62" spans="1:6" ht="15" x14ac:dyDescent="0.25">
      <c r="A62" s="64"/>
      <c r="B62" s="33"/>
      <c r="C62" s="97"/>
      <c r="D62" s="97"/>
      <c r="E62" s="241"/>
      <c r="F62" s="34"/>
    </row>
    <row r="63" spans="1:6" ht="15" x14ac:dyDescent="0.25">
      <c r="A63" s="250" t="s">
        <v>124</v>
      </c>
      <c r="B63" s="250"/>
      <c r="C63" s="250"/>
      <c r="D63" s="250"/>
      <c r="E63" s="250"/>
      <c r="F63" s="250"/>
    </row>
    <row r="64" spans="1:6" ht="15" x14ac:dyDescent="0.25">
      <c r="A64" s="110" t="str">
        <f>'VNOS PODATKOV'!C218</f>
        <v>podatki se vpišejo, če gre za objekt z vplivi na okolje in če je bil izveden predhodni postopek v skladu z zakonom, ki ureja varstvo okolja</v>
      </c>
      <c r="B64" s="62"/>
      <c r="C64" s="62"/>
      <c r="D64" s="62"/>
      <c r="E64" s="62"/>
      <c r="F64" s="62"/>
    </row>
    <row r="65" spans="1:6" ht="15" x14ac:dyDescent="0.25">
      <c r="A65" s="88" t="str">
        <f>'VNOS PODATKOV'!C220</f>
        <v>številka sklepa</v>
      </c>
      <c r="B65" s="92"/>
      <c r="C65" s="97">
        <f>'VNOS PODATKOV'!D220</f>
        <v>0</v>
      </c>
      <c r="D65" s="97"/>
      <c r="E65" s="22"/>
      <c r="F65" s="22"/>
    </row>
    <row r="66" spans="1:6" ht="15" x14ac:dyDescent="0.25">
      <c r="A66" s="23" t="str">
        <f>'VNOS PODATKOV'!C221</f>
        <v>datum sklepa</v>
      </c>
      <c r="B66" s="63"/>
      <c r="C66" s="420">
        <f>'VNOS PODATKOV'!D221</f>
        <v>0</v>
      </c>
      <c r="D66" s="607"/>
      <c r="E66" s="202"/>
      <c r="F66" s="202"/>
    </row>
    <row r="67" spans="1:6" ht="15" x14ac:dyDescent="0.25">
      <c r="A67" s="88"/>
      <c r="B67" s="6"/>
      <c r="C67" s="282"/>
      <c r="D67" s="357"/>
      <c r="E67" s="41"/>
      <c r="F67" s="41"/>
    </row>
    <row r="68" spans="1:6" ht="15" x14ac:dyDescent="0.25">
      <c r="A68" s="250" t="s">
        <v>118</v>
      </c>
      <c r="B68" s="250"/>
      <c r="C68" s="250"/>
      <c r="D68" s="250"/>
      <c r="E68" s="250"/>
      <c r="F68" s="250"/>
    </row>
    <row r="69" spans="1:6" ht="15" x14ac:dyDescent="0.25">
      <c r="A69" s="110" t="str">
        <f>'VNOS PODATKOV'!C212</f>
        <v>podatki se vpišejo, kadar gre za objekt z vplivi na okolje</v>
      </c>
      <c r="B69"/>
      <c r="C69" s="62"/>
      <c r="D69"/>
      <c r="E69"/>
      <c r="F69"/>
    </row>
    <row r="70" spans="1:6" ht="15" x14ac:dyDescent="0.25">
      <c r="A70" s="23" t="str">
        <f>'VNOS PODATKOV'!C214</f>
        <v>številka poročila</v>
      </c>
      <c r="B70" s="23"/>
      <c r="C70" s="97">
        <f>'VNOS PODATKOV'!D214</f>
        <v>0</v>
      </c>
      <c r="D70" s="240"/>
      <c r="E70" s="202"/>
      <c r="F70" s="37"/>
    </row>
    <row r="71" spans="1:6" ht="15" x14ac:dyDescent="0.25">
      <c r="A71" s="23" t="str">
        <f>'VNOS PODATKOV'!C215</f>
        <v>datum izdelave poročila</v>
      </c>
      <c r="B71" s="63"/>
      <c r="C71" s="420">
        <f>'VNOS PODATKOV'!D215</f>
        <v>0</v>
      </c>
      <c r="D71" s="132"/>
      <c r="E71" s="202"/>
      <c r="F71" s="37"/>
    </row>
    <row r="72" spans="1:6" ht="15" customHeight="1" x14ac:dyDescent="0.25">
      <c r="A72" s="23" t="str">
        <f>'VNOS PODATKOV'!C216</f>
        <v>izdelovalec poročila</v>
      </c>
      <c r="B72" s="23"/>
      <c r="C72" s="97">
        <f>'VNOS PODATKOV'!D216</f>
        <v>0</v>
      </c>
      <c r="D72" s="97"/>
      <c r="E72" s="202"/>
      <c r="F72" s="24"/>
    </row>
    <row r="73" spans="1:6" ht="15" customHeight="1" x14ac:dyDescent="0.25">
      <c r="A73" s="88"/>
      <c r="B73" s="51"/>
      <c r="C73" s="97"/>
      <c r="D73" s="97"/>
      <c r="E73" s="22"/>
      <c r="F73" s="22"/>
    </row>
    <row r="74" spans="1:6" ht="15" x14ac:dyDescent="0.25">
      <c r="A74" s="250" t="s">
        <v>142</v>
      </c>
      <c r="B74" s="250"/>
      <c r="C74" s="250"/>
      <c r="D74" s="250"/>
      <c r="E74" s="250"/>
      <c r="F74" s="250"/>
    </row>
    <row r="75" spans="1:6" ht="15" x14ac:dyDescent="0.25">
      <c r="A75" s="713" t="s">
        <v>1060</v>
      </c>
      <c r="B75" s="713"/>
      <c r="C75" s="713"/>
      <c r="D75" s="713"/>
      <c r="E75" s="713"/>
      <c r="F75" s="713"/>
    </row>
    <row r="76" spans="1:6" ht="40.5" x14ac:dyDescent="0.25">
      <c r="A76" s="104"/>
      <c r="B76" s="102"/>
      <c r="C76" s="249" t="str">
        <f>'VNOS PODATKOV'!E292</f>
        <v>navedba mnenjedajalca</v>
      </c>
      <c r="D76" s="249" t="str">
        <f>'VNOS PODATKOV'!I288</f>
        <v>datum podaje zahtevka za mnenje</v>
      </c>
      <c r="E76" s="239" t="str">
        <f>'VNOS PODATKOV'!J292</f>
        <v>številka mnenja</v>
      </c>
      <c r="F76" s="562" t="str">
        <f>'VNOS PODATKOV'!K292</f>
        <v>datum mnenja</v>
      </c>
    </row>
    <row r="77" spans="1:6" ht="15" x14ac:dyDescent="0.25">
      <c r="A77" s="236" t="str">
        <f>'VNOS PODATKOV'!C286</f>
        <v>SKLADNOST S PROSTORSKIMI AKTI</v>
      </c>
      <c r="B77" s="236"/>
      <c r="C77" s="526"/>
      <c r="D77" s="525"/>
      <c r="E77" s="236"/>
      <c r="F77" s="525"/>
    </row>
    <row r="78" spans="1:6" ht="15" x14ac:dyDescent="0.25">
      <c r="A78" s="91" t="s">
        <v>171</v>
      </c>
      <c r="B78" s="91"/>
      <c r="C78" s="43">
        <f>'VNOS PODATKOV'!E289</f>
        <v>0</v>
      </c>
      <c r="D78" s="563">
        <f>'VNOS PODATKOV'!I289</f>
        <v>0</v>
      </c>
      <c r="E78" s="43">
        <f>'VNOS PODATKOV'!J289</f>
        <v>0</v>
      </c>
      <c r="F78" s="563">
        <f>'VNOS PODATKOV'!K289</f>
        <v>0</v>
      </c>
    </row>
    <row r="79" spans="1:6" ht="15" x14ac:dyDescent="0.25">
      <c r="A79" s="248" t="str">
        <f>'VNOS PODATKOV'!C290</f>
        <v>VAROVANA, VARSTVENA IN OGROŽENA OBMOČJA, VODNA IN PRIOBALNA ZEMLJIŠČA</v>
      </c>
      <c r="B79" s="248"/>
      <c r="C79" s="527"/>
      <c r="D79" s="564"/>
      <c r="E79" s="248"/>
      <c r="F79" s="564"/>
    </row>
    <row r="80" spans="1:6" ht="27" x14ac:dyDescent="0.25">
      <c r="A80" s="47" t="str">
        <f>IFERROR(INDEX('VNOS PODATKOV'!$C$293:$K$310,MATCH(ROW()-ROW(A$79),'VNOS PODATKOV'!$L$293:$L$310,0),1),"")</f>
        <v/>
      </c>
      <c r="B80" s="20"/>
      <c r="C80" s="528" t="str">
        <f>IFERROR(INDEX('VNOS PODATKOV'!$C$293:$K$310,MATCH(ROW()-ROW(A$79),'VNOS PODATKOV'!$L$293:$L$310,0),3),"")</f>
        <v/>
      </c>
      <c r="D80" s="524" t="str">
        <f>IFERROR(INDEX('VNOS PODATKOV'!$C$293:$K$310,MATCH(ROW()-ROW(A$79),'VNOS PODATKOV'!$L$293:$L$310,0),7),"")</f>
        <v/>
      </c>
      <c r="E80" s="34" t="str">
        <f>IFERROR(INDEX('VNOS PODATKOV'!$C$293:$K$310,MATCH(ROW()-ROW(A$79),'VNOS PODATKOV'!$L$293:$L$310,0),8),"")</f>
        <v/>
      </c>
      <c r="F80" s="524" t="str">
        <f>IFERROR(INDEX('VNOS PODATKOV'!$C$293:$K$310,MATCH(ROW()-ROW(B$79),'VNOS PODATKOV'!$L$293:$L$310,0),9),"")</f>
        <v/>
      </c>
    </row>
    <row r="81" spans="1:6" ht="15" x14ac:dyDescent="0.25">
      <c r="A81" s="47" t="str">
        <f>IFERROR(INDEX('VNOS PODATKOV'!$C$293:$K$310,MATCH(ROW()-ROW(A$79),'VNOS PODATKOV'!$L$293:$L$310,0),1),"")</f>
        <v/>
      </c>
      <c r="B81" s="23"/>
      <c r="C81" s="528" t="str">
        <f>IFERROR(INDEX('VNOS PODATKOV'!$C$293:$K$310,MATCH(ROW()-ROW(A$79),'VNOS PODATKOV'!$L$293:$L$310,0),3),"")</f>
        <v/>
      </c>
      <c r="D81" s="524" t="str">
        <f>IFERROR(INDEX('VNOS PODATKOV'!$C$293:$K$310,MATCH(ROW()-ROW(A$79),'VNOS PODATKOV'!$L$293:$L$310,0),7),"")</f>
        <v/>
      </c>
      <c r="E81" s="34" t="str">
        <f>IFERROR(INDEX('VNOS PODATKOV'!$C$293:$K$310,MATCH(ROW()-ROW(A$79),'VNOS PODATKOV'!$L$293:$L$310,0),8),"")</f>
        <v/>
      </c>
      <c r="F81" s="524" t="str">
        <f>IFERROR(INDEX('VNOS PODATKOV'!$C$293:$K$310,MATCH(ROW()-ROW(B$79),'VNOS PODATKOV'!$L$293:$L$310,0),9),"")</f>
        <v/>
      </c>
    </row>
    <row r="82" spans="1:6" ht="15" x14ac:dyDescent="0.25">
      <c r="A82" s="46" t="str">
        <f>IFERROR(INDEX('VNOS PODATKOV'!$C$293:$K$310,MATCH(ROW()-ROW(A$79),'VNOS PODATKOV'!$L$293:$L$310,0),1),"")</f>
        <v/>
      </c>
      <c r="B82" s="23"/>
      <c r="C82" s="528" t="str">
        <f>IFERROR(INDEX('VNOS PODATKOV'!$C$293:$K$310,MATCH(ROW()-ROW(A$79),'VNOS PODATKOV'!$L$293:$L$310,0),3),"")</f>
        <v/>
      </c>
      <c r="D82" s="524" t="str">
        <f>IFERROR(INDEX('VNOS PODATKOV'!$C$293:$K$310,MATCH(ROW()-ROW(A$79),'VNOS PODATKOV'!$L$293:$L$310,0),7),"")</f>
        <v/>
      </c>
      <c r="E82" s="34" t="str">
        <f>IFERROR(INDEX('VNOS PODATKOV'!$C$293:$K$310,MATCH(ROW()-ROW(A$79),'VNOS PODATKOV'!$L$293:$L$310,0),8),"")</f>
        <v/>
      </c>
      <c r="F82" s="524" t="str">
        <f>IFERROR(INDEX('VNOS PODATKOV'!$C$293:$K$310,MATCH(ROW()-ROW(B$79),'VNOS PODATKOV'!$L$293:$L$310,0),9),"")</f>
        <v/>
      </c>
    </row>
    <row r="83" spans="1:6" ht="15" x14ac:dyDescent="0.25">
      <c r="A83" s="47" t="str">
        <f>IFERROR(INDEX('VNOS PODATKOV'!$C$293:$K$310,MATCH(ROW()-ROW(A$79),'VNOS PODATKOV'!$L$293:$L$310,0),1),"")</f>
        <v/>
      </c>
      <c r="B83" s="23"/>
      <c r="C83" s="528" t="str">
        <f>IFERROR(INDEX('VNOS PODATKOV'!$C$293:$K$310,MATCH(ROW()-ROW(A$79),'VNOS PODATKOV'!$L$293:$L$310,0),3),"")</f>
        <v/>
      </c>
      <c r="D83" s="524" t="str">
        <f>IFERROR(INDEX('VNOS PODATKOV'!$C$293:$K$310,MATCH(ROW()-ROW(A$79),'VNOS PODATKOV'!$L$293:$L$310,0),7),"")</f>
        <v/>
      </c>
      <c r="E83" s="34" t="str">
        <f>IFERROR(INDEX('VNOS PODATKOV'!$C$293:$K$310,MATCH(ROW()-ROW(A$79),'VNOS PODATKOV'!$L$293:$L$310,0),8),"")</f>
        <v/>
      </c>
      <c r="F83" s="524" t="str">
        <f>IFERROR(INDEX('VNOS PODATKOV'!$C$293:$K$310,MATCH(ROW()-ROW(B$79),'VNOS PODATKOV'!$L$293:$L$310,0),9),"")</f>
        <v/>
      </c>
    </row>
    <row r="84" spans="1:6" ht="15" x14ac:dyDescent="0.25">
      <c r="A84" s="47" t="str">
        <f>IFERROR(INDEX('VNOS PODATKOV'!$C$293:$K$310,MATCH(ROW()-ROW(A$79),'VNOS PODATKOV'!$L$293:$L$310,0),1),"")</f>
        <v/>
      </c>
      <c r="B84" s="23"/>
      <c r="C84" s="528" t="str">
        <f>IFERROR(INDEX('VNOS PODATKOV'!$C$293:$K$310,MATCH(ROW()-ROW(A$79),'VNOS PODATKOV'!$L$293:$L$310,0),3),"")</f>
        <v/>
      </c>
      <c r="D84" s="524" t="str">
        <f>IFERROR(INDEX('VNOS PODATKOV'!$C$293:$K$310,MATCH(ROW()-ROW(A$79),'VNOS PODATKOV'!$L$293:$L$310,0),7),"")</f>
        <v/>
      </c>
      <c r="E84" s="34" t="str">
        <f>IFERROR(INDEX('VNOS PODATKOV'!$C$293:$K$310,MATCH(ROW()-ROW(A$79),'VNOS PODATKOV'!$L$293:$L$310,0),8),"")</f>
        <v/>
      </c>
      <c r="F84" s="524" t="str">
        <f>IFERROR(INDEX('VNOS PODATKOV'!$C$293:$K$310,MATCH(ROW()-ROW(B$79),'VNOS PODATKOV'!$L$293:$L$310,0),9),"")</f>
        <v/>
      </c>
    </row>
    <row r="85" spans="1:6" ht="15" x14ac:dyDescent="0.25">
      <c r="A85" s="47" t="str">
        <f>IFERROR(INDEX('VNOS PODATKOV'!$C$293:$K$310,MATCH(ROW()-ROW(A$79),'VNOS PODATKOV'!$L$293:$L$310,0),1),"")</f>
        <v/>
      </c>
      <c r="B85" s="23"/>
      <c r="C85" s="528" t="str">
        <f>IFERROR(INDEX('VNOS PODATKOV'!$C$293:$K$310,MATCH(ROW()-ROW(A$79),'VNOS PODATKOV'!$L$293:$L$310,0),3),"")</f>
        <v/>
      </c>
      <c r="D85" s="524" t="str">
        <f>IFERROR(INDEX('VNOS PODATKOV'!$C$293:$K$310,MATCH(ROW()-ROW(A$79),'VNOS PODATKOV'!$L$293:$L$310,0),7),"")</f>
        <v/>
      </c>
      <c r="E85" s="34" t="str">
        <f>IFERROR(INDEX('VNOS PODATKOV'!$C$293:$K$310,MATCH(ROW()-ROW(A$79),'VNOS PODATKOV'!$L$293:$L$310,0),8),"")</f>
        <v/>
      </c>
      <c r="F85" s="524" t="str">
        <f>IFERROR(INDEX('VNOS PODATKOV'!$C$293:$K$310,MATCH(ROW()-ROW(B$79),'VNOS PODATKOV'!$L$293:$L$310,0),9),"")</f>
        <v/>
      </c>
    </row>
    <row r="86" spans="1:6" ht="15" x14ac:dyDescent="0.25">
      <c r="A86" s="47" t="str">
        <f>IFERROR(INDEX('VNOS PODATKOV'!$C$293:$K$310,MATCH(ROW()-ROW(A$79),'VNOS PODATKOV'!$L$293:$L$310,0),1),"")</f>
        <v/>
      </c>
      <c r="B86" s="23"/>
      <c r="C86" s="528" t="str">
        <f>IFERROR(INDEX('VNOS PODATKOV'!$C$293:$K$310,MATCH(ROW()-ROW(A$79),'VNOS PODATKOV'!$L$293:$L$310,0),3),"")</f>
        <v/>
      </c>
      <c r="D86" s="524" t="str">
        <f>IFERROR(INDEX('VNOS PODATKOV'!$C$293:$K$310,MATCH(ROW()-ROW(A$79),'VNOS PODATKOV'!$L$293:$L$310,0),7),"")</f>
        <v/>
      </c>
      <c r="E86" s="34" t="str">
        <f>IFERROR(INDEX('VNOS PODATKOV'!$C$293:$K$310,MATCH(ROW()-ROW(A$79),'VNOS PODATKOV'!$L$293:$L$310,0),8),"")</f>
        <v/>
      </c>
      <c r="F86" s="524" t="str">
        <f>IFERROR(INDEX('VNOS PODATKOV'!$C$293:$K$310,MATCH(ROW()-ROW(B$79),'VNOS PODATKOV'!$L$293:$L$310,0),9),"")</f>
        <v/>
      </c>
    </row>
    <row r="87" spans="1:6" ht="15" x14ac:dyDescent="0.25">
      <c r="A87" s="47" t="str">
        <f>IFERROR(INDEX('VNOS PODATKOV'!$C$293:$K$310,MATCH(ROW()-ROW(A$79),'VNOS PODATKOV'!$L$293:$L$310,0),1),"")</f>
        <v/>
      </c>
      <c r="B87" s="23"/>
      <c r="C87" s="528" t="str">
        <f>IFERROR(INDEX('VNOS PODATKOV'!$C$293:$K$310,MATCH(ROW()-ROW(A$79),'VNOS PODATKOV'!$L$293:$L$310,0),3),"")</f>
        <v/>
      </c>
      <c r="D87" s="524" t="str">
        <f>IFERROR(INDEX('VNOS PODATKOV'!$C$293:$K$310,MATCH(ROW()-ROW(A$79),'VNOS PODATKOV'!$L$293:$L$310,0),7),"")</f>
        <v/>
      </c>
      <c r="E87" s="34" t="str">
        <f>IFERROR(INDEX('VNOS PODATKOV'!$C$293:$K$310,MATCH(ROW()-ROW(A$79),'VNOS PODATKOV'!$L$293:$L$310,0),8),"")</f>
        <v/>
      </c>
      <c r="F87" s="524" t="str">
        <f>IFERROR(INDEX('VNOS PODATKOV'!$C$293:$K$310,MATCH(ROW()-ROW(B$79),'VNOS PODATKOV'!$L$293:$L$310,0),9),"")</f>
        <v/>
      </c>
    </row>
    <row r="88" spans="1:6" ht="15" x14ac:dyDescent="0.25">
      <c r="A88" s="47" t="str">
        <f>IFERROR(INDEX('VNOS PODATKOV'!$C$293:$K$310,MATCH(ROW()-ROW(A$79),'VNOS PODATKOV'!$L$293:$L$310,0),1),"")</f>
        <v/>
      </c>
      <c r="B88" s="23"/>
      <c r="C88" s="528" t="str">
        <f>IFERROR(INDEX('VNOS PODATKOV'!$C$293:$K$310,MATCH(ROW()-ROW(A$79),'VNOS PODATKOV'!$L$293:$L$310,0),3),"")</f>
        <v/>
      </c>
      <c r="D88" s="524" t="str">
        <f>IFERROR(INDEX('VNOS PODATKOV'!$C$293:$K$310,MATCH(ROW()-ROW(A$79),'VNOS PODATKOV'!$L$293:$L$310,0),7),"")</f>
        <v/>
      </c>
      <c r="E88" s="34" t="str">
        <f>IFERROR(INDEX('VNOS PODATKOV'!$C$293:$K$310,MATCH(ROW()-ROW(A$79),'VNOS PODATKOV'!$L$293:$L$310,0),8),"")</f>
        <v/>
      </c>
      <c r="F88" s="524" t="str">
        <f>IFERROR(INDEX('VNOS PODATKOV'!$C$293:$K$310,MATCH(ROW()-ROW(B$79),'VNOS PODATKOV'!$L$293:$L$310,0),9),"")</f>
        <v/>
      </c>
    </row>
    <row r="89" spans="1:6" ht="15" x14ac:dyDescent="0.25">
      <c r="A89" s="47" t="str">
        <f>IFERROR(INDEX('VNOS PODATKOV'!$C$293:$K$310,MATCH(ROW()-ROW(A$79),'VNOS PODATKOV'!$L$293:$L$310,0),1),"")</f>
        <v/>
      </c>
      <c r="B89" s="23"/>
      <c r="C89" s="528" t="str">
        <f>IFERROR(INDEX('VNOS PODATKOV'!$C$293:$K$310,MATCH(ROW()-ROW(A$79),'VNOS PODATKOV'!$L$293:$L$310,0),3),"")</f>
        <v/>
      </c>
      <c r="D89" s="524" t="str">
        <f>IFERROR(INDEX('VNOS PODATKOV'!$C$293:$K$310,MATCH(ROW()-ROW(A$79),'VNOS PODATKOV'!$L$293:$L$310,0),7),"")</f>
        <v/>
      </c>
      <c r="E89" s="34" t="str">
        <f>IFERROR(INDEX('VNOS PODATKOV'!$C$293:$K$310,MATCH(ROW()-ROW(A$79),'VNOS PODATKOV'!$L$293:$L$310,0),8),"")</f>
        <v/>
      </c>
      <c r="F89" s="524" t="str">
        <f>IFERROR(INDEX('VNOS PODATKOV'!$C$293:$K$310,MATCH(ROW()-ROW(B$79),'VNOS PODATKOV'!$L$293:$L$310,0),9),"")</f>
        <v/>
      </c>
    </row>
    <row r="90" spans="1:6" ht="15" x14ac:dyDescent="0.25">
      <c r="A90" s="47" t="str">
        <f>IFERROR(INDEX('VNOS PODATKOV'!$C$293:$K$310,MATCH(ROW()-ROW(A$79),'VNOS PODATKOV'!$L$293:$L$310,0),1),"")</f>
        <v/>
      </c>
      <c r="B90" s="23"/>
      <c r="C90" s="528" t="str">
        <f>IFERROR(INDEX('VNOS PODATKOV'!$C$293:$K$310,MATCH(ROW()-ROW(A$79),'VNOS PODATKOV'!$L$293:$L$310,0),3),"")</f>
        <v/>
      </c>
      <c r="D90" s="524" t="str">
        <f>IFERROR(INDEX('VNOS PODATKOV'!$C$293:$K$310,MATCH(ROW()-ROW(A$79),'VNOS PODATKOV'!$L$293:$L$310,0),7),"")</f>
        <v/>
      </c>
      <c r="E90" s="34" t="str">
        <f>IFERROR(INDEX('VNOS PODATKOV'!$C$293:$K$310,MATCH(ROW()-ROW(A$79),'VNOS PODATKOV'!$L$293:$L$310,0),8),"")</f>
        <v/>
      </c>
      <c r="F90" s="524" t="str">
        <f>IFERROR(INDEX('VNOS PODATKOV'!$C$293:$K$310,MATCH(ROW()-ROW(B$79),'VNOS PODATKOV'!$L$293:$L$310,0),9),"")</f>
        <v/>
      </c>
    </row>
    <row r="91" spans="1:6" ht="15" x14ac:dyDescent="0.25">
      <c r="A91" s="46" t="str">
        <f>IFERROR(INDEX('VNOS PODATKOV'!$C$293:$K$310,MATCH(ROW()-ROW(A$79),'VNOS PODATKOV'!$L$293:$L$310,0),1),"")</f>
        <v/>
      </c>
      <c r="B91" s="23"/>
      <c r="C91" s="528" t="str">
        <f>IFERROR(INDEX('VNOS PODATKOV'!$C$293:$K$310,MATCH(ROW()-ROW(A$79),'VNOS PODATKOV'!$L$293:$L$310,0),3),"")</f>
        <v/>
      </c>
      <c r="D91" s="524" t="str">
        <f>IFERROR(INDEX('VNOS PODATKOV'!$C$293:$K$310,MATCH(ROW()-ROW(A$79),'VNOS PODATKOV'!$L$293:$L$310,0),7),"")</f>
        <v/>
      </c>
      <c r="E91" s="34" t="str">
        <f>IFERROR(INDEX('VNOS PODATKOV'!$C$293:$K$310,MATCH(ROW()-ROW(A$79),'VNOS PODATKOV'!$L$293:$L$310,0),8),"")</f>
        <v/>
      </c>
      <c r="F91" s="524" t="str">
        <f>IFERROR(INDEX('VNOS PODATKOV'!$C$293:$K$310,MATCH(ROW()-ROW(B$79),'VNOS PODATKOV'!$L$293:$L$310,0),9),"")</f>
        <v/>
      </c>
    </row>
    <row r="92" spans="1:6" ht="15" x14ac:dyDescent="0.25">
      <c r="A92" s="46" t="str">
        <f>IFERROR(INDEX('VNOS PODATKOV'!$C$293:$K$310,MATCH(ROW()-ROW(A$79),'VNOS PODATKOV'!$L$293:$L$310,0),1),"")</f>
        <v/>
      </c>
      <c r="B92" s="92"/>
      <c r="C92" s="528" t="str">
        <f>IFERROR(INDEX('VNOS PODATKOV'!$C$293:$K$310,MATCH(ROW()-ROW(A$79),'VNOS PODATKOV'!$L$293:$L$310,0),3),"")</f>
        <v/>
      </c>
      <c r="D92" s="524" t="str">
        <f>IFERROR(INDEX('VNOS PODATKOV'!$C$293:$K$310,MATCH(ROW()-ROW(A$79),'VNOS PODATKOV'!$L$293:$L$310,0),7),"")</f>
        <v/>
      </c>
      <c r="E92" s="34" t="str">
        <f>IFERROR(INDEX('VNOS PODATKOV'!$C$293:$K$310,MATCH(ROW()-ROW(A$79),'VNOS PODATKOV'!$L$293:$L$310,0),8),"")</f>
        <v/>
      </c>
      <c r="F92" s="524" t="str">
        <f>IFERROR(INDEX('VNOS PODATKOV'!$C$293:$K$310,MATCH(ROW()-ROW(B$79),'VNOS PODATKOV'!$L$293:$L$310,0),9),"")</f>
        <v/>
      </c>
    </row>
    <row r="93" spans="1:6" ht="15" x14ac:dyDescent="0.25">
      <c r="A93" s="46" t="str">
        <f>IFERROR(INDEX('VNOS PODATKOV'!$C$293:$K$310,MATCH(ROW()-ROW(A$79),'VNOS PODATKOV'!$L$293:$L$310,0),1),"")</f>
        <v/>
      </c>
      <c r="B93" s="92"/>
      <c r="C93" s="528" t="str">
        <f>IFERROR(INDEX('VNOS PODATKOV'!$C$293:$K$310,MATCH(ROW()-ROW(A$79),'VNOS PODATKOV'!$L$293:$L$310,0),3),"")</f>
        <v/>
      </c>
      <c r="D93" s="524" t="str">
        <f>IFERROR(INDEX('VNOS PODATKOV'!$C$293:$K$310,MATCH(ROW()-ROW(A$79),'VNOS PODATKOV'!$L$293:$L$310,0),7),"")</f>
        <v/>
      </c>
      <c r="E93" s="34" t="str">
        <f>IFERROR(INDEX('VNOS PODATKOV'!$C$293:$K$310,MATCH(ROW()-ROW(A$79),'VNOS PODATKOV'!$L$293:$L$310,0),8),"")</f>
        <v/>
      </c>
      <c r="F93" s="524" t="str">
        <f>IFERROR(INDEX('VNOS PODATKOV'!$C$293:$K$310,MATCH(ROW()-ROW(B$79),'VNOS PODATKOV'!$L$293:$L$310,0),9),"")</f>
        <v/>
      </c>
    </row>
    <row r="94" spans="1:6" ht="15" x14ac:dyDescent="0.25">
      <c r="A94" s="46" t="str">
        <f>IFERROR(INDEX('VNOS PODATKOV'!$C$293:$K$310,MATCH(ROW()-ROW(A$79),'VNOS PODATKOV'!$L$293:$L$310,0),1),"")</f>
        <v/>
      </c>
      <c r="B94" s="92"/>
      <c r="C94" s="528" t="str">
        <f>IFERROR(INDEX('VNOS PODATKOV'!$C$293:$K$310,MATCH(ROW()-ROW(A$79),'VNOS PODATKOV'!$L$293:$L$310,0),3),"")</f>
        <v/>
      </c>
      <c r="D94" s="524" t="str">
        <f>IFERROR(INDEX('VNOS PODATKOV'!$C$293:$K$310,MATCH(ROW()-ROW(A$79),'VNOS PODATKOV'!$L$293:$L$310,0),7),"")</f>
        <v/>
      </c>
      <c r="E94" s="34" t="str">
        <f>IFERROR(INDEX('VNOS PODATKOV'!$C$293:$K$310,MATCH(ROW()-ROW(A$79),'VNOS PODATKOV'!$L$293:$L$310,0),8),"")</f>
        <v/>
      </c>
      <c r="F94" s="524" t="str">
        <f>IFERROR(INDEX('VNOS PODATKOV'!$C$293:$K$310,MATCH(ROW()-ROW(B$79),'VNOS PODATKOV'!$L$293:$L$310,0),9),"")</f>
        <v/>
      </c>
    </row>
    <row r="95" spans="1:6" ht="15" x14ac:dyDescent="0.25">
      <c r="A95" s="46" t="str">
        <f>IFERROR(INDEX('VNOS PODATKOV'!$C$293:$K$310,MATCH(ROW()-ROW(A$79),'VNOS PODATKOV'!$L$293:$L$310,0),1),"")</f>
        <v/>
      </c>
      <c r="B95" s="92"/>
      <c r="C95" s="528" t="str">
        <f>IFERROR(INDEX('VNOS PODATKOV'!$C$293:$K$310,MATCH(ROW()-ROW(A$79),'VNOS PODATKOV'!$L$293:$L$310,0),3),"")</f>
        <v/>
      </c>
      <c r="D95" s="524" t="str">
        <f>IFERROR(INDEX('VNOS PODATKOV'!$C$293:$K$310,MATCH(ROW()-ROW(A$79),'VNOS PODATKOV'!$L$293:$L$310,0),7),"")</f>
        <v/>
      </c>
      <c r="E95" s="34" t="str">
        <f>IFERROR(INDEX('VNOS PODATKOV'!$C$293:$K$310,MATCH(ROW()-ROW(A$79),'VNOS PODATKOV'!$L$293:$L$310,0),8),"")</f>
        <v/>
      </c>
      <c r="F95" s="524" t="str">
        <f>IFERROR(INDEX('VNOS PODATKOV'!$C$293:$K$310,MATCH(ROW()-ROW(B$79),'VNOS PODATKOV'!$L$293:$L$310,0),9),"")</f>
        <v/>
      </c>
    </row>
    <row r="96" spans="1:6" ht="15" x14ac:dyDescent="0.25">
      <c r="A96" s="46" t="str">
        <f>IFERROR(INDEX('VNOS PODATKOV'!$C$293:$K$310,MATCH(ROW()-ROW(A$79),'VNOS PODATKOV'!$L$293:$L$310,0),1),"")</f>
        <v/>
      </c>
      <c r="B96" s="92"/>
      <c r="C96" s="528" t="str">
        <f>IFERROR(INDEX('VNOS PODATKOV'!$C$293:$K$310,MATCH(ROW()-ROW(A$79),'VNOS PODATKOV'!$L$293:$L$310,0),3),"")</f>
        <v/>
      </c>
      <c r="D96" s="524" t="str">
        <f>IFERROR(INDEX('VNOS PODATKOV'!$C$293:$K$310,MATCH(ROW()-ROW(A$79),'VNOS PODATKOV'!$L$293:$L$310,0),7),"")</f>
        <v/>
      </c>
      <c r="E96" s="34" t="str">
        <f>IFERROR(INDEX('VNOS PODATKOV'!$C$293:$K$310,MATCH(ROW()-ROW(A$79),'VNOS PODATKOV'!$L$293:$L$310,0),8),"")</f>
        <v/>
      </c>
      <c r="F96" s="524" t="str">
        <f>IFERROR(INDEX('VNOS PODATKOV'!$C$293:$K$310,MATCH(ROW()-ROW(B$79),'VNOS PODATKOV'!$L$293:$L$310,0),9),"")</f>
        <v/>
      </c>
    </row>
    <row r="97" spans="1:6" ht="15" x14ac:dyDescent="0.25">
      <c r="A97" s="46" t="str">
        <f>IFERROR(INDEX('VNOS PODATKOV'!$C$293:$K$310,MATCH(ROW()-ROW(A$79),'VNOS PODATKOV'!$L$293:$L$310,0),1),"")</f>
        <v/>
      </c>
      <c r="B97" s="92"/>
      <c r="C97" s="528" t="str">
        <f>IFERROR(INDEX('VNOS PODATKOV'!$C$293:$K$310,MATCH(ROW()-ROW(A$79),'VNOS PODATKOV'!$L$293:$L$310,0),3),"")</f>
        <v/>
      </c>
      <c r="D97" s="565" t="str">
        <f>IFERROR(INDEX('VNOS PODATKOV'!$C$293:$K$310,MATCH(ROW()-ROW(A$79),'VNOS PODATKOV'!$L$293:$L$310,0),7),"")</f>
        <v/>
      </c>
      <c r="E97" s="34" t="str">
        <f>IFERROR(INDEX('VNOS PODATKOV'!$C$293:$K$310,MATCH(ROW()-ROW(A$79),'VNOS PODATKOV'!$L$293:$L$310,0),8),"")</f>
        <v/>
      </c>
      <c r="F97" s="565" t="str">
        <f>IFERROR(INDEX('VNOS PODATKOV'!$C$293:$K$310,MATCH(ROW()-ROW(B$79),'VNOS PODATKOV'!$L$293:$L$310,0),9),"")</f>
        <v/>
      </c>
    </row>
    <row r="98" spans="1:6" ht="15" x14ac:dyDescent="0.25">
      <c r="A98" s="248" t="str">
        <f>'VNOS PODATKOV'!C311</f>
        <v>VAROVALNI PASOVI INFRASTRUKTURE</v>
      </c>
      <c r="B98" s="248"/>
      <c r="C98" s="527"/>
      <c r="D98" s="564"/>
      <c r="E98" s="248"/>
      <c r="F98" s="564"/>
    </row>
    <row r="99" spans="1:6" ht="15" x14ac:dyDescent="0.25">
      <c r="A99" s="235" t="str">
        <f>IFERROR(INDEX('VNOS PODATKOV'!$C$314:$K$326,MATCH(ROW()-ROW(A$98),'VNOS PODATKOV'!$L$314:$L$326,0),1),"")</f>
        <v/>
      </c>
      <c r="B99" s="23"/>
      <c r="C99" s="528" t="str">
        <f>IFERROR(INDEX('VNOS PODATKOV'!$C$314:$K$326,MATCH(ROW()-ROW(A$98),'VNOS PODATKOV'!$L$314:$L$326,0),3),"")</f>
        <v/>
      </c>
      <c r="D99" s="524" t="str">
        <f>IFERROR(INDEX('VNOS PODATKOV'!$C$314:$K$326,MATCH(ROW()-ROW(A$98),'VNOS PODATKOV'!$L$314:$L$326,0),7),"")</f>
        <v/>
      </c>
      <c r="E99" s="34" t="str">
        <f>IFERROR(INDEX('VNOS PODATKOV'!$C$314:$K$326,MATCH(ROW()-ROW(A$98),'VNOS PODATKOV'!$L$314:$L$326,0),8),"")</f>
        <v/>
      </c>
      <c r="F99" s="524" t="str">
        <f>IFERROR(INDEX('VNOS PODATKOV'!$C$314:$K$326,MATCH(ROW()-ROW(B$98),'VNOS PODATKOV'!$L$314:$L$326,0),9),"")</f>
        <v/>
      </c>
    </row>
    <row r="100" spans="1:6" ht="15" x14ac:dyDescent="0.25">
      <c r="A100" s="235" t="str">
        <f>IFERROR(INDEX('VNOS PODATKOV'!$C$314:$K$326,MATCH(ROW()-ROW(A$98),'VNOS PODATKOV'!$L$314:$L$326,0),1),"")</f>
        <v/>
      </c>
      <c r="B100" s="23"/>
      <c r="C100" s="528" t="str">
        <f>IFERROR(INDEX('VNOS PODATKOV'!$C$314:$K$326,MATCH(ROW()-ROW(A$98),'VNOS PODATKOV'!$L$314:$L$326,0),3),"")</f>
        <v/>
      </c>
      <c r="D100" s="524" t="str">
        <f>IFERROR(INDEX('VNOS PODATKOV'!$C$314:$K$326,MATCH(ROW()-ROW(A$98),'VNOS PODATKOV'!$L$314:$L$326,0),7),"")</f>
        <v/>
      </c>
      <c r="E100" s="34" t="str">
        <f>IFERROR(INDEX('VNOS PODATKOV'!$C$314:$K$326,MATCH(ROW()-ROW(A$98),'VNOS PODATKOV'!$L$314:$L$326,0),8),"")</f>
        <v/>
      </c>
      <c r="F100" s="524" t="str">
        <f>IFERROR(INDEX('VNOS PODATKOV'!$C$314:$K$326,MATCH(ROW()-ROW(B$98),'VNOS PODATKOV'!$L$314:$L$326,0),9),"")</f>
        <v/>
      </c>
    </row>
    <row r="101" spans="1:6" ht="15" x14ac:dyDescent="0.25">
      <c r="A101" s="235" t="str">
        <f>IFERROR(INDEX('VNOS PODATKOV'!$C$314:$K$326,MATCH(ROW()-ROW(A$98),'VNOS PODATKOV'!$L$314:$L$326,0),1),"")</f>
        <v/>
      </c>
      <c r="B101" s="23"/>
      <c r="C101" s="528" t="str">
        <f>IFERROR(INDEX('VNOS PODATKOV'!$C$314:$K$326,MATCH(ROW()-ROW(A$98),'VNOS PODATKOV'!$L$314:$L$326,0),3),"")</f>
        <v/>
      </c>
      <c r="D101" s="524" t="str">
        <f>IFERROR(INDEX('VNOS PODATKOV'!$C$314:$K$326,MATCH(ROW()-ROW(A$98),'VNOS PODATKOV'!$L$314:$L$326,0),7),"")</f>
        <v/>
      </c>
      <c r="E101" s="34" t="str">
        <f>IFERROR(INDEX('VNOS PODATKOV'!$C$314:$K$326,MATCH(ROW()-ROW(A$98),'VNOS PODATKOV'!$L$314:$L$326,0),8),"")</f>
        <v/>
      </c>
      <c r="F101" s="524" t="str">
        <f>IFERROR(INDEX('VNOS PODATKOV'!$C$314:$K$326,MATCH(ROW()-ROW(B$98),'VNOS PODATKOV'!$L$314:$L$326,0),9),"")</f>
        <v/>
      </c>
    </row>
    <row r="102" spans="1:6" ht="15" x14ac:dyDescent="0.25">
      <c r="A102" s="235" t="str">
        <f>IFERROR(INDEX('VNOS PODATKOV'!$C$314:$K$326,MATCH(ROW()-ROW(A$98),'VNOS PODATKOV'!$L$314:$L$326,0),1),"")</f>
        <v/>
      </c>
      <c r="B102" s="23"/>
      <c r="C102" s="528" t="str">
        <f>IFERROR(INDEX('VNOS PODATKOV'!$C$314:$K$326,MATCH(ROW()-ROW(A$98),'VNOS PODATKOV'!$L$314:$L$326,0),3),"")</f>
        <v/>
      </c>
      <c r="D102" s="524" t="str">
        <f>IFERROR(INDEX('VNOS PODATKOV'!$C$314:$K$326,MATCH(ROW()-ROW(A$98),'VNOS PODATKOV'!$L$314:$L$326,0),7),"")</f>
        <v/>
      </c>
      <c r="E102" s="34" t="str">
        <f>IFERROR(INDEX('VNOS PODATKOV'!$C$314:$K$326,MATCH(ROW()-ROW(A$98),'VNOS PODATKOV'!$L$314:$L$326,0),8),"")</f>
        <v/>
      </c>
      <c r="F102" s="524" t="str">
        <f>IFERROR(INDEX('VNOS PODATKOV'!$C$314:$K$326,MATCH(ROW()-ROW(B$98),'VNOS PODATKOV'!$L$314:$L$326,0),9),"")</f>
        <v/>
      </c>
    </row>
    <row r="103" spans="1:6" ht="15" x14ac:dyDescent="0.25">
      <c r="A103" s="235" t="str">
        <f>IFERROR(INDEX('VNOS PODATKOV'!$C$314:$K$326,MATCH(ROW()-ROW(A$98),'VNOS PODATKOV'!$L$314:$L$326,0),1),"")</f>
        <v/>
      </c>
      <c r="B103" s="23"/>
      <c r="C103" s="528" t="str">
        <f>IFERROR(INDEX('VNOS PODATKOV'!$C$314:$K$326,MATCH(ROW()-ROW(A$98),'VNOS PODATKOV'!$L$314:$L$326,0),3),"")</f>
        <v/>
      </c>
      <c r="D103" s="524" t="str">
        <f>IFERROR(INDEX('VNOS PODATKOV'!$C$314:$K$326,MATCH(ROW()-ROW(A$98),'VNOS PODATKOV'!$L$314:$L$326,0),7),"")</f>
        <v/>
      </c>
      <c r="E103" s="34" t="str">
        <f>IFERROR(INDEX('VNOS PODATKOV'!$C$314:$K$326,MATCH(ROW()-ROW(A$98),'VNOS PODATKOV'!$L$314:$L$326,0),8),"")</f>
        <v/>
      </c>
      <c r="F103" s="524" t="str">
        <f>IFERROR(INDEX('VNOS PODATKOV'!$C$314:$K$326,MATCH(ROW()-ROW(B$98),'VNOS PODATKOV'!$L$314:$L$326,0),9),"")</f>
        <v/>
      </c>
    </row>
    <row r="104" spans="1:6" ht="15" x14ac:dyDescent="0.25">
      <c r="A104" s="235" t="str">
        <f>IFERROR(INDEX('VNOS PODATKOV'!$C$314:$K$326,MATCH(ROW()-ROW(A$98),'VNOS PODATKOV'!$L$314:$L$326,0),1),"")</f>
        <v/>
      </c>
      <c r="B104" s="23"/>
      <c r="C104" s="528" t="str">
        <f>IFERROR(INDEX('VNOS PODATKOV'!$C$314:$K$326,MATCH(ROW()-ROW(A$98),'VNOS PODATKOV'!$L$314:$L$326,0),3),"")</f>
        <v/>
      </c>
      <c r="D104" s="524" t="str">
        <f>IFERROR(INDEX('VNOS PODATKOV'!$C$314:$K$326,MATCH(ROW()-ROW(A$98),'VNOS PODATKOV'!$L$314:$L$326,0),7),"")</f>
        <v/>
      </c>
      <c r="E104" s="34" t="str">
        <f>IFERROR(INDEX('VNOS PODATKOV'!$C$314:$K$326,MATCH(ROW()-ROW(A$98),'VNOS PODATKOV'!$L$314:$L$326,0),8),"")</f>
        <v/>
      </c>
      <c r="F104" s="524" t="str">
        <f>IFERROR(INDEX('VNOS PODATKOV'!$C$314:$K$326,MATCH(ROW()-ROW(B$98),'VNOS PODATKOV'!$L$314:$L$326,0),9),"")</f>
        <v/>
      </c>
    </row>
    <row r="105" spans="1:6" ht="15" x14ac:dyDescent="0.25">
      <c r="A105" s="235" t="str">
        <f>IFERROR(INDEX('VNOS PODATKOV'!$C$314:$K$326,MATCH(ROW()-ROW(A$98),'VNOS PODATKOV'!$L$314:$L$326,0),1),"")</f>
        <v/>
      </c>
      <c r="B105" s="23"/>
      <c r="C105" s="528" t="str">
        <f>IFERROR(INDEX('VNOS PODATKOV'!$C$314:$K$326,MATCH(ROW()-ROW(A$98),'VNOS PODATKOV'!$L$314:$L$326,0),3),"")</f>
        <v/>
      </c>
      <c r="D105" s="566" t="str">
        <f>IFERROR(INDEX('VNOS PODATKOV'!$C$314:$K$326,MATCH(ROW()-ROW(A$98),'VNOS PODATKOV'!$L$314:$L$326,0),7),"")</f>
        <v/>
      </c>
      <c r="E105" s="61" t="str">
        <f>IFERROR(INDEX('VNOS PODATKOV'!$C$314:$K$326,MATCH(ROW()-ROW(A$98),'VNOS PODATKOV'!$L$314:$L$326,0),8),"")</f>
        <v/>
      </c>
      <c r="F105" s="566" t="str">
        <f>IFERROR(INDEX('VNOS PODATKOV'!$C$314:$K$326,MATCH(ROW()-ROW(B$98),'VNOS PODATKOV'!$L$314:$L$326,0),9),"")</f>
        <v/>
      </c>
    </row>
    <row r="106" spans="1:6" ht="15" x14ac:dyDescent="0.25">
      <c r="A106" s="235" t="str">
        <f>IFERROR(INDEX('VNOS PODATKOV'!$C$314:$K$326,MATCH(ROW()-ROW(A$98),'VNOS PODATKOV'!$L$314:$L$326,0),1),"")</f>
        <v/>
      </c>
      <c r="B106" s="23"/>
      <c r="C106" s="528" t="str">
        <f>IFERROR(INDEX('VNOS PODATKOV'!$C$314:$K$326,MATCH(ROW()-ROW(A$98),'VNOS PODATKOV'!$L$314:$L$326,0),3),"")</f>
        <v/>
      </c>
      <c r="D106" s="524" t="str">
        <f>IFERROR(INDEX('VNOS PODATKOV'!$C$314:$K$326,MATCH(ROW()-ROW(A$98),'VNOS PODATKOV'!$L$314:$L$326,0),7),"")</f>
        <v/>
      </c>
      <c r="E106" s="34" t="str">
        <f>IFERROR(INDEX('VNOS PODATKOV'!$C$314:$K$326,MATCH(ROW()-ROW(A$98),'VNOS PODATKOV'!$L$314:$L$326,0),8),"")</f>
        <v/>
      </c>
      <c r="F106" s="524" t="str">
        <f>IFERROR(INDEX('VNOS PODATKOV'!$C$314:$K$326,MATCH(ROW()-ROW(B$98),'VNOS PODATKOV'!$L$314:$L$326,0),9),"")</f>
        <v/>
      </c>
    </row>
    <row r="107" spans="1:6" ht="15" x14ac:dyDescent="0.25">
      <c r="A107" s="235" t="str">
        <f>IFERROR(INDEX('VNOS PODATKOV'!$C$314:$K$326,MATCH(ROW()-ROW(A$98),'VNOS PODATKOV'!$L$314:$L$326,0),1),"")</f>
        <v/>
      </c>
      <c r="B107" s="23"/>
      <c r="C107" s="528" t="str">
        <f>IFERROR(INDEX('VNOS PODATKOV'!$C$314:$K$326,MATCH(ROW()-ROW(A$98),'VNOS PODATKOV'!$L$314:$L$326,0),3),"")</f>
        <v/>
      </c>
      <c r="D107" s="524" t="str">
        <f>IFERROR(INDEX('VNOS PODATKOV'!$C$314:$K$326,MATCH(ROW()-ROW(A$98),'VNOS PODATKOV'!$L$314:$L$326,0),7),"")</f>
        <v/>
      </c>
      <c r="E107" s="34" t="str">
        <f>IFERROR(INDEX('VNOS PODATKOV'!$C$314:$K$326,MATCH(ROW()-ROW(A$98),'VNOS PODATKOV'!$L$314:$L$326,0),8),"")</f>
        <v/>
      </c>
      <c r="F107" s="524" t="str">
        <f>IFERROR(INDEX('VNOS PODATKOV'!$C$314:$K$326,MATCH(ROW()-ROW(B$98),'VNOS PODATKOV'!$L$314:$L$326,0),9),"")</f>
        <v/>
      </c>
    </row>
    <row r="108" spans="1:6" ht="15" x14ac:dyDescent="0.25">
      <c r="A108" s="235" t="str">
        <f>IFERROR(INDEX('VNOS PODATKOV'!$C$314:$K$326,MATCH(ROW()-ROW(A$98),'VNOS PODATKOV'!$L$314:$L$326,0),1),"")</f>
        <v/>
      </c>
      <c r="B108" s="23"/>
      <c r="C108" s="528" t="str">
        <f>IFERROR(INDEX('VNOS PODATKOV'!$C$314:$K$326,MATCH(ROW()-ROW(A$98),'VNOS PODATKOV'!$L$314:$L$326,0),3),"")</f>
        <v/>
      </c>
      <c r="D108" s="524" t="str">
        <f>IFERROR(INDEX('VNOS PODATKOV'!$C$314:$K$326,MATCH(ROW()-ROW(A$98),'VNOS PODATKOV'!$L$314:$L$326,0),7),"")</f>
        <v/>
      </c>
      <c r="E108" s="34" t="str">
        <f>IFERROR(INDEX('VNOS PODATKOV'!$C$314:$K$326,MATCH(ROW()-ROW(A$98),'VNOS PODATKOV'!$L$314:$L$326,0),8),"")</f>
        <v/>
      </c>
      <c r="F108" s="524" t="str">
        <f>IFERROR(INDEX('VNOS PODATKOV'!$C$314:$K$326,MATCH(ROW()-ROW(B$98),'VNOS PODATKOV'!$L$314:$L$326,0),9),"")</f>
        <v/>
      </c>
    </row>
    <row r="109" spans="1:6" ht="15" x14ac:dyDescent="0.25">
      <c r="A109" s="235" t="str">
        <f>IFERROR(INDEX('VNOS PODATKOV'!$C$314:$K$326,MATCH(ROW()-ROW(A$98),'VNOS PODATKOV'!$L$314:$L$326,0),1),"")</f>
        <v/>
      </c>
      <c r="B109" s="23"/>
      <c r="C109" s="528" t="str">
        <f>IFERROR(INDEX('VNOS PODATKOV'!$C$314:$K$326,MATCH(ROW()-ROW(A$98),'VNOS PODATKOV'!$L$314:$L$326,0),3),"")</f>
        <v/>
      </c>
      <c r="D109" s="524" t="str">
        <f>IFERROR(INDEX('VNOS PODATKOV'!$C$314:$K$326,MATCH(ROW()-ROW(A$98),'VNOS PODATKOV'!$L$314:$L$326,0),7),"")</f>
        <v/>
      </c>
      <c r="E109" s="34" t="str">
        <f>IFERROR(INDEX('VNOS PODATKOV'!$C$314:$K$326,MATCH(ROW()-ROW(A$98),'VNOS PODATKOV'!$L$314:$L$326,0),8),"")</f>
        <v/>
      </c>
      <c r="F109" s="524" t="str">
        <f>IFERROR(INDEX('VNOS PODATKOV'!$C$314:$K$326,MATCH(ROW()-ROW(B$98),'VNOS PODATKOV'!$L$314:$L$326,0),9),"")</f>
        <v/>
      </c>
    </row>
    <row r="110" spans="1:6" ht="15" x14ac:dyDescent="0.25">
      <c r="A110" s="235" t="str">
        <f>IFERROR(INDEX('VNOS PODATKOV'!$C$314:$K$326,MATCH(ROW()-ROW(A$98),'VNOS PODATKOV'!$L$314:$L$326,0),1),"")</f>
        <v/>
      </c>
      <c r="B110" s="23"/>
      <c r="C110" s="528" t="str">
        <f>IFERROR(INDEX('VNOS PODATKOV'!$C$314:$K$326,MATCH(ROW()-ROW(A$98),'VNOS PODATKOV'!$L$314:$L$326,0),3),"")</f>
        <v/>
      </c>
      <c r="D110" s="524" t="str">
        <f>IFERROR(INDEX('VNOS PODATKOV'!$C$314:$K$326,MATCH(ROW()-ROW(A$98),'VNOS PODATKOV'!$L$314:$L$326,0),7),"")</f>
        <v/>
      </c>
      <c r="E110" s="34" t="str">
        <f>IFERROR(INDEX('VNOS PODATKOV'!$C$314:$K$326,MATCH(ROW()-ROW(A$98),'VNOS PODATKOV'!$L$314:$L$326,0),8),"")</f>
        <v/>
      </c>
      <c r="F110" s="524" t="str">
        <f>IFERROR(INDEX('VNOS PODATKOV'!$C$314:$K$326,MATCH(ROW()-ROW(B$98),'VNOS PODATKOV'!$L$314:$L$326,0),9),"")</f>
        <v/>
      </c>
    </row>
    <row r="111" spans="1:6" ht="15" x14ac:dyDescent="0.25">
      <c r="A111" s="235" t="str">
        <f>IFERROR(INDEX('VNOS PODATKOV'!$C$314:$K$326,MATCH(ROW()-ROW(A$98),'VNOS PODATKOV'!$L$314:$L$326,0),1),"")</f>
        <v/>
      </c>
      <c r="B111" s="23"/>
      <c r="C111" s="528" t="str">
        <f>IFERROR(INDEX('VNOS PODATKOV'!$C$314:$K$326,MATCH(ROW()-ROW(A$98),'VNOS PODATKOV'!$L$314:$L$326,0),3),"")</f>
        <v/>
      </c>
      <c r="D111" s="524" t="str">
        <f>IFERROR(INDEX('VNOS PODATKOV'!$C$314:$K$326,MATCH(ROW()-ROW(A$98),'VNOS PODATKOV'!$L$314:$L$326,0),7),"")</f>
        <v/>
      </c>
      <c r="E111" s="34" t="str">
        <f>IFERROR(INDEX('VNOS PODATKOV'!$C$314:$K$326,MATCH(ROW()-ROW(A$98),'VNOS PODATKOV'!$L$314:$L$326,0),8),"")</f>
        <v/>
      </c>
      <c r="F111" s="524" t="str">
        <f>IFERROR(INDEX('VNOS PODATKOV'!$C$314:$K$326,MATCH(ROW()-ROW(B$98),'VNOS PODATKOV'!$L$314:$L$326,0),9),"")</f>
        <v/>
      </c>
    </row>
    <row r="112" spans="1:6" ht="15" x14ac:dyDescent="0.25">
      <c r="A112" s="248" t="str">
        <f>'VNOS PODATKOV'!C327</f>
        <v>PRIKLJUČEVANJE NA INFRASTRUKTURO</v>
      </c>
      <c r="B112" s="248"/>
      <c r="C112" s="527"/>
      <c r="D112" s="527"/>
      <c r="E112" s="248"/>
      <c r="F112" s="527"/>
    </row>
    <row r="113" spans="1:6" ht="15" x14ac:dyDescent="0.25">
      <c r="A113" s="225" t="str">
        <f>IFERROR(INDEX('VNOS PODATKOV'!$C$330:$K$340,MATCH(ROW()-ROW(A$112),'VNOS PODATKOV'!$L$330:$L$340,0),1),"")</f>
        <v/>
      </c>
      <c r="B113" s="88"/>
      <c r="C113" s="528" t="str">
        <f>IFERROR(INDEX('VNOS PODATKOV'!$C$330:$K$340,MATCH(ROW()-ROW(A$112),'VNOS PODATKOV'!$L$330:$L$340,0),3),"")</f>
        <v/>
      </c>
      <c r="D113" s="524" t="str">
        <f>IFERROR(INDEX('VNOS PODATKOV'!$C$330:$K$340,MATCH(ROW()-ROW(A$112),'VNOS PODATKOV'!$L$330:$L$340,0),7),"")</f>
        <v/>
      </c>
      <c r="E113" s="34" t="str">
        <f>IFERROR(INDEX('VNOS PODATKOV'!$C$330:$K$340,MATCH(ROW()-ROW(A$112),'VNOS PODATKOV'!$L$330:$L$340,0),8),"")</f>
        <v/>
      </c>
      <c r="F113" s="524" t="str">
        <f>IFERROR(INDEX('VNOS PODATKOV'!$C$330:$K$340,MATCH(ROW()-ROW(A$112),'VNOS PODATKOV'!$L$330:$L$340,0),9),"")</f>
        <v/>
      </c>
    </row>
    <row r="114" spans="1:6" ht="15" x14ac:dyDescent="0.25">
      <c r="A114" s="235" t="str">
        <f>IFERROR(INDEX('VNOS PODATKOV'!$C$330:$K$340,MATCH(ROW()-ROW(A$112),'VNOS PODATKOV'!$L$330:$L$340,0),1),"")</f>
        <v/>
      </c>
      <c r="B114" s="23"/>
      <c r="C114" s="528" t="str">
        <f>IFERROR(INDEX('VNOS PODATKOV'!$C$330:$K$340,MATCH(ROW()-ROW(A$112),'VNOS PODATKOV'!$L$330:$L$340,0),3),"")</f>
        <v/>
      </c>
      <c r="D114" s="524" t="str">
        <f>IFERROR(INDEX('VNOS PODATKOV'!$C$330:$K$340,MATCH(ROW()-ROW(A$112),'VNOS PODATKOV'!$L$330:$L$340,0),7),"")</f>
        <v/>
      </c>
      <c r="E114" s="34" t="str">
        <f>IFERROR(INDEX('VNOS PODATKOV'!$C$330:$K$340,MATCH(ROW()-ROW(A$112),'VNOS PODATKOV'!$L$330:$L$340,0),8),"")</f>
        <v/>
      </c>
      <c r="F114" s="524" t="str">
        <f>IFERROR(INDEX('VNOS PODATKOV'!$C$330:$K$340,MATCH(ROW()-ROW(A$112),'VNOS PODATKOV'!$L$330:$L$340,0),9),"")</f>
        <v/>
      </c>
    </row>
    <row r="115" spans="1:6" ht="15" x14ac:dyDescent="0.25">
      <c r="A115" s="235" t="str">
        <f>IFERROR(INDEX('VNOS PODATKOV'!$C$330:$K$340,MATCH(ROW()-ROW(A$112),'VNOS PODATKOV'!$L$330:$L$340,0),1),"")</f>
        <v/>
      </c>
      <c r="B115" s="23"/>
      <c r="C115" s="528" t="str">
        <f>IFERROR(INDEX('VNOS PODATKOV'!$C$330:$K$340,MATCH(ROW()-ROW(A$112),'VNOS PODATKOV'!$L$330:$L$340,0),3),"")</f>
        <v/>
      </c>
      <c r="D115" s="524" t="str">
        <f>IFERROR(INDEX('VNOS PODATKOV'!$C$330:$K$340,MATCH(ROW()-ROW(A$112),'VNOS PODATKOV'!$L$330:$L$340,0),7),"")</f>
        <v/>
      </c>
      <c r="E115" s="34" t="str">
        <f>IFERROR(INDEX('VNOS PODATKOV'!$C$330:$K$340,MATCH(ROW()-ROW(A$112),'VNOS PODATKOV'!$L$330:$L$340,0),8),"")</f>
        <v/>
      </c>
      <c r="F115" s="524" t="str">
        <f>IFERROR(INDEX('VNOS PODATKOV'!$C$330:$K$340,MATCH(ROW()-ROW(A$112),'VNOS PODATKOV'!$L$330:$L$340,0),9),"")</f>
        <v/>
      </c>
    </row>
    <row r="116" spans="1:6" ht="15" x14ac:dyDescent="0.25">
      <c r="A116" s="235" t="str">
        <f>IFERROR(INDEX('VNOS PODATKOV'!$C$330:$K$340,MATCH(ROW()-ROW(A$112),'VNOS PODATKOV'!$L$330:$L$340,0),1),"")</f>
        <v/>
      </c>
      <c r="B116" s="23"/>
      <c r="C116" s="528" t="str">
        <f>IFERROR(INDEX('VNOS PODATKOV'!$C$330:$K$340,MATCH(ROW()-ROW(A$112),'VNOS PODATKOV'!$L$330:$L$340,0),3),"")</f>
        <v/>
      </c>
      <c r="D116" s="524" t="str">
        <f>IFERROR(INDEX('VNOS PODATKOV'!$C$330:$K$340,MATCH(ROW()-ROW(A$112),'VNOS PODATKOV'!$L$330:$L$340,0),7),"")</f>
        <v/>
      </c>
      <c r="E116" s="34" t="str">
        <f>IFERROR(INDEX('VNOS PODATKOV'!$C$330:$K$340,MATCH(ROW()-ROW(A$112),'VNOS PODATKOV'!$L$330:$L$340,0),8),"")</f>
        <v/>
      </c>
      <c r="F116" s="524" t="str">
        <f>IFERROR(INDEX('VNOS PODATKOV'!$C$330:$K$340,MATCH(ROW()-ROW(A$112),'VNOS PODATKOV'!$L$330:$L$340,0),9),"")</f>
        <v/>
      </c>
    </row>
    <row r="117" spans="1:6" ht="15" x14ac:dyDescent="0.25">
      <c r="A117" s="235" t="str">
        <f>IFERROR(INDEX('VNOS PODATKOV'!$C$330:$K$340,MATCH(ROW()-ROW(A$112),'VNOS PODATKOV'!$L$330:$L$340,0),1),"")</f>
        <v/>
      </c>
      <c r="B117" s="23"/>
      <c r="C117" s="528" t="str">
        <f>IFERROR(INDEX('VNOS PODATKOV'!$C$330:$K$340,MATCH(ROW()-ROW(A$112),'VNOS PODATKOV'!$L$330:$L$340,0),3),"")</f>
        <v/>
      </c>
      <c r="D117" s="524" t="str">
        <f>IFERROR(INDEX('VNOS PODATKOV'!$C$330:$K$340,MATCH(ROW()-ROW(A$112),'VNOS PODATKOV'!$L$330:$L$340,0),7),"")</f>
        <v/>
      </c>
      <c r="E117" s="34" t="str">
        <f>IFERROR(INDEX('VNOS PODATKOV'!$C$330:$K$340,MATCH(ROW()-ROW(A$112),'VNOS PODATKOV'!$L$330:$L$340,0),8),"")</f>
        <v/>
      </c>
      <c r="F117" s="524" t="str">
        <f>IFERROR(INDEX('VNOS PODATKOV'!$C$330:$K$340,MATCH(ROW()-ROW(A$112),'VNOS PODATKOV'!$L$330:$L$340,0),9),"")</f>
        <v/>
      </c>
    </row>
    <row r="118" spans="1:6" ht="15" x14ac:dyDescent="0.25">
      <c r="A118" s="235" t="str">
        <f>IFERROR(INDEX('VNOS PODATKOV'!$C$330:$K$340,MATCH(ROW()-ROW(A$112),'VNOS PODATKOV'!$L$330:$L$340,0),1),"")</f>
        <v/>
      </c>
      <c r="B118" s="23"/>
      <c r="C118" s="528" t="str">
        <f>IFERROR(INDEX('VNOS PODATKOV'!$C$330:$K$340,MATCH(ROW()-ROW(A$112),'VNOS PODATKOV'!$L$330:$L$340,0),3),"")</f>
        <v/>
      </c>
      <c r="D118" s="524" t="str">
        <f>IFERROR(INDEX('VNOS PODATKOV'!$C$330:$K$340,MATCH(ROW()-ROW(A$112),'VNOS PODATKOV'!$L$330:$L$340,0),7),"")</f>
        <v/>
      </c>
      <c r="E118" s="34" t="str">
        <f>IFERROR(INDEX('VNOS PODATKOV'!$C$330:$K$340,MATCH(ROW()-ROW(A$112),'VNOS PODATKOV'!$L$330:$L$340,0),8),"")</f>
        <v/>
      </c>
      <c r="F118" s="524" t="str">
        <f>IFERROR(INDEX('VNOS PODATKOV'!$C$330:$K$340,MATCH(ROW()-ROW(A$112),'VNOS PODATKOV'!$L$330:$L$340,0),9),"")</f>
        <v/>
      </c>
    </row>
    <row r="119" spans="1:6" ht="15" x14ac:dyDescent="0.25">
      <c r="A119" s="235" t="str">
        <f>IFERROR(INDEX('VNOS PODATKOV'!$C$330:$K$340,MATCH(ROW()-ROW(A$112),'VNOS PODATKOV'!$L$330:$L$340,0),1),"")</f>
        <v/>
      </c>
      <c r="B119" s="63"/>
      <c r="C119" s="528" t="str">
        <f>IFERROR(INDEX('VNOS PODATKOV'!$C$330:$K$340,MATCH(ROW()-ROW(A$112),'VNOS PODATKOV'!$L$330:$L$340,0),3),"")</f>
        <v/>
      </c>
      <c r="D119" s="524" t="str">
        <f>IFERROR(INDEX('VNOS PODATKOV'!$C$330:$K$340,MATCH(ROW()-ROW(A$112),'VNOS PODATKOV'!$L$330:$L$340,0),7),"")</f>
        <v/>
      </c>
      <c r="E119" s="34" t="str">
        <f>IFERROR(INDEX('VNOS PODATKOV'!$C$330:$K$340,MATCH(ROW()-ROW(A$112),'VNOS PODATKOV'!$L$330:$L$340,0),8),"")</f>
        <v/>
      </c>
      <c r="F119" s="524" t="str">
        <f>IFERROR(INDEX('VNOS PODATKOV'!$C$330:$K$340,MATCH(ROW()-ROW(A$112),'VNOS PODATKOV'!$L$330:$L$340,0),9),"")</f>
        <v/>
      </c>
    </row>
    <row r="120" spans="1:6" ht="15" x14ac:dyDescent="0.25">
      <c r="A120" s="235" t="str">
        <f>IFERROR(INDEX('VNOS PODATKOV'!$C$330:$K$340,MATCH(ROW()-ROW(A$112),'VNOS PODATKOV'!$L$330:$L$340,0),1),"")</f>
        <v/>
      </c>
      <c r="B120" s="23"/>
      <c r="C120" s="528" t="str">
        <f>IFERROR(INDEX('VNOS PODATKOV'!$C$330:$K$340,MATCH(ROW()-ROW(A$112),'VNOS PODATKOV'!$L$330:$L$340,0),3),"")</f>
        <v/>
      </c>
      <c r="D120" s="524" t="str">
        <f>IFERROR(INDEX('VNOS PODATKOV'!$C$330:$K$340,MATCH(ROW()-ROW(A$112),'VNOS PODATKOV'!$L$330:$L$340,0),7),"")</f>
        <v/>
      </c>
      <c r="E120" s="34" t="str">
        <f>IFERROR(INDEX('VNOS PODATKOV'!$C$330:$K$340,MATCH(ROW()-ROW(A$112),'VNOS PODATKOV'!$L$330:$L$340,0),8),"")</f>
        <v/>
      </c>
      <c r="F120" s="524" t="str">
        <f>IFERROR(INDEX('VNOS PODATKOV'!$C$330:$K$340,MATCH(ROW()-ROW(A$112),'VNOS PODATKOV'!$L$330:$L$340,0),9),"")</f>
        <v/>
      </c>
    </row>
    <row r="121" spans="1:6" ht="15" x14ac:dyDescent="0.25">
      <c r="A121" s="235" t="str">
        <f>IFERROR(INDEX('VNOS PODATKOV'!$C$330:$K$340,MATCH(ROW()-ROW(A$112),'VNOS PODATKOV'!$L$330:$L$340,0),1),"")</f>
        <v/>
      </c>
      <c r="B121" s="23"/>
      <c r="C121" s="528" t="str">
        <f>IFERROR(INDEX('VNOS PODATKOV'!$C$330:$K$340,MATCH(ROW()-ROW(A$112),'VNOS PODATKOV'!$L$330:$L$340,0),3),"")</f>
        <v/>
      </c>
      <c r="D121" s="524" t="str">
        <f>IFERROR(INDEX('VNOS PODATKOV'!$C$330:$K$340,MATCH(ROW()-ROW(A$112),'VNOS PODATKOV'!$L$330:$L$340,0),7),"")</f>
        <v/>
      </c>
      <c r="E121" s="34" t="str">
        <f>IFERROR(INDEX('VNOS PODATKOV'!$C$330:$K$340,MATCH(ROW()-ROW(A$112),'VNOS PODATKOV'!$L$330:$L$340,0),8),"")</f>
        <v/>
      </c>
      <c r="F121" s="524" t="str">
        <f>IFERROR(INDEX('VNOS PODATKOV'!$C$330:$K$340,MATCH(ROW()-ROW(A$112),'VNOS PODATKOV'!$L$330:$L$340,0),9),"")</f>
        <v/>
      </c>
    </row>
    <row r="122" spans="1:6" ht="15" x14ac:dyDescent="0.25">
      <c r="A122" s="235" t="str">
        <f>IFERROR(INDEX('VNOS PODATKOV'!$C$330:$K$340,MATCH(ROW()-ROW(A$112),'VNOS PODATKOV'!$L$330:$L$340,0),1),"")</f>
        <v/>
      </c>
      <c r="B122" s="23"/>
      <c r="C122" s="528" t="str">
        <f>IFERROR(INDEX('VNOS PODATKOV'!$C$330:$K$340,MATCH(ROW()-ROW(A$112),'VNOS PODATKOV'!$L$330:$L$340,0),3),"")</f>
        <v/>
      </c>
      <c r="D122" s="524" t="str">
        <f>IFERROR(INDEX('VNOS PODATKOV'!$C$330:$K$340,MATCH(ROW()-ROW(A$112),'VNOS PODATKOV'!$L$330:$L$340,0),7),"")</f>
        <v/>
      </c>
      <c r="E122" s="34" t="str">
        <f>IFERROR(INDEX('VNOS PODATKOV'!$C$330:$K$340,MATCH(ROW()-ROW(A$112),'VNOS PODATKOV'!$L$330:$L$340,0),8),"")</f>
        <v/>
      </c>
      <c r="F122" s="524" t="str">
        <f>IFERROR(INDEX('VNOS PODATKOV'!$C$330:$K$340,MATCH(ROW()-ROW(A$112),'VNOS PODATKOV'!$L$330:$L$340,0),9),"")</f>
        <v/>
      </c>
    </row>
    <row r="123" spans="1:6" ht="15" x14ac:dyDescent="0.25">
      <c r="A123" s="235" t="str">
        <f>IFERROR(INDEX('VNOS PODATKOV'!$C$330:$K$340,MATCH(ROW()-ROW(A$112),'VNOS PODATKOV'!$L$330:$L$340,0),1),"")</f>
        <v/>
      </c>
      <c r="B123" s="23"/>
      <c r="C123" s="528" t="str">
        <f>IFERROR(INDEX('VNOS PODATKOV'!$C$330:$K$340,MATCH(ROW()-ROW(A$112),'VNOS PODATKOV'!$L$330:$L$340,0),3),"")</f>
        <v/>
      </c>
      <c r="D123" s="565" t="str">
        <f>IFERROR(INDEX('VNOS PODATKOV'!$C$330:$K$340,MATCH(ROW()-ROW(A$112),'VNOS PODATKOV'!$L$330:$L$340,0),7),"")</f>
        <v/>
      </c>
      <c r="E123" s="34" t="str">
        <f>IFERROR(INDEX('VNOS PODATKOV'!$C$330:$K$340,MATCH(ROW()-ROW(A$112),'VNOS PODATKOV'!$L$330:$L$340,0),8),"")</f>
        <v/>
      </c>
      <c r="F123" s="565" t="str">
        <f>IFERROR(INDEX('VNOS PODATKOV'!$C$330:$K$340,MATCH(ROW()-ROW(A$112),'VNOS PODATKOV'!$L$330:$L$340,0),9),"")</f>
        <v/>
      </c>
    </row>
    <row r="124" spans="1:6" ht="15" x14ac:dyDescent="0.25">
      <c r="A124" s="248" t="str">
        <f>'VNOS PODATKOV'!C341</f>
        <v>DRUGA MNENJA</v>
      </c>
      <c r="B124" s="248"/>
      <c r="C124" s="527"/>
      <c r="D124" s="524"/>
      <c r="E124" s="248"/>
      <c r="F124" s="564"/>
    </row>
    <row r="125" spans="1:6" ht="15" x14ac:dyDescent="0.25">
      <c r="A125" s="235" t="str">
        <f>IFERROR(INDEX('VNOS PODATKOV'!$C$344:$K$351,MATCH(ROW()-ROW(A$124),'VNOS PODATKOV'!$L$344:$L$351,0),1),"")</f>
        <v>DRUGO (NAVEDI)</v>
      </c>
      <c r="B125" s="23"/>
      <c r="C125" s="529">
        <f>IFERROR(INDEX('VNOS PODATKOV'!$C$344:$K$351,MATCH(ROW()-ROW(A$124),'VNOS PODATKOV'!$L$344:$L$351,0),3),"")</f>
        <v>0</v>
      </c>
      <c r="D125" s="608">
        <f>IFERROR(INDEX('VNOS PODATKOV'!$C$344:$K$351,MATCH(ROW()-ROW(C$124),'VNOS PODATKOV'!$L$344:$L$351,0),7),"")</f>
        <v>0</v>
      </c>
      <c r="E125" s="238">
        <f>IFERROR(INDEX('VNOS PODATKOV'!$C$344:$K$351,MATCH(ROW()-ROW(C$124),'VNOS PODATKOV'!$L$344:$L$351,0),8),"")</f>
        <v>0</v>
      </c>
      <c r="F125" s="524">
        <f>IFERROR(INDEX('VNOS PODATKOV'!$C$344:$K$351,MATCH(ROW()-ROW(C$124),'VNOS PODATKOV'!$L$344:$L$351,0),9),"")</f>
        <v>0</v>
      </c>
    </row>
    <row r="126" spans="1:6" ht="15" x14ac:dyDescent="0.25">
      <c r="A126" s="235" t="str">
        <f>IFERROR(INDEX('VNOS PODATKOV'!$C$344:$K$351,MATCH(ROW()-ROW(A$124),'VNOS PODATKOV'!$L$344:$L$351,0),1),"")</f>
        <v/>
      </c>
      <c r="B126" s="23"/>
      <c r="C126" s="529" t="str">
        <f>IFERROR(INDEX('VNOS PODATKOV'!$C$344:$K$351,MATCH(ROW()-ROW(A$124),'VNOS PODATKOV'!$L$344:$L$351,0),3),"")</f>
        <v/>
      </c>
      <c r="D126" s="524" t="str">
        <f>IFERROR(INDEX('VNOS PODATKOV'!$C$344:$K$351,MATCH(ROW()-ROW(C$124),'VNOS PODATKOV'!$L$344:$L$351,0),7),"")</f>
        <v/>
      </c>
      <c r="E126" s="34" t="str">
        <f>IFERROR(INDEX('VNOS PODATKOV'!$C$344:$K$351,MATCH(ROW()-ROW(C$124),'VNOS PODATKOV'!$L$344:$L$351,0),8),"")</f>
        <v/>
      </c>
      <c r="F126" s="524" t="str">
        <f>IFERROR(INDEX('VNOS PODATKOV'!$C$344:$K$351,MATCH(ROW()-ROW(C$124),'VNOS PODATKOV'!$L$344:$L$351,0),9),"")</f>
        <v/>
      </c>
    </row>
    <row r="127" spans="1:6" ht="15" x14ac:dyDescent="0.25">
      <c r="A127" s="235" t="str">
        <f>IFERROR(INDEX('VNOS PODATKOV'!$C$344:$K$351,MATCH(ROW()-ROW(A$124),'VNOS PODATKOV'!$L$344:$L$351,0),1),"")</f>
        <v/>
      </c>
      <c r="B127" s="23"/>
      <c r="C127" s="529" t="str">
        <f>IFERROR(INDEX('VNOS PODATKOV'!$C$344:$K$351,MATCH(ROW()-ROW(A$124),'VNOS PODATKOV'!$L$344:$L$351,0),3),"")</f>
        <v/>
      </c>
      <c r="D127" s="524" t="str">
        <f>IFERROR(INDEX('VNOS PODATKOV'!$C$344:$K$351,MATCH(ROW()-ROW(C$124),'VNOS PODATKOV'!$L$344:$L$351,0),7),"")</f>
        <v/>
      </c>
      <c r="E127" s="34" t="str">
        <f>IFERROR(INDEX('VNOS PODATKOV'!$C$344:$K$351,MATCH(ROW()-ROW(C$124),'VNOS PODATKOV'!$L$344:$L$351,0),8),"")</f>
        <v/>
      </c>
      <c r="F127" s="524" t="str">
        <f>IFERROR(INDEX('VNOS PODATKOV'!$C$344:$K$351,MATCH(ROW()-ROW(C$124),'VNOS PODATKOV'!$L$344:$L$351,0),9),"")</f>
        <v/>
      </c>
    </row>
    <row r="128" spans="1:6" ht="15" x14ac:dyDescent="0.25">
      <c r="A128" s="235" t="str">
        <f>IFERROR(INDEX('VNOS PODATKOV'!$C$344:$K$351,MATCH(ROW()-ROW(A$124),'VNOS PODATKOV'!$L$344:$L$351,0),1),"")</f>
        <v/>
      </c>
      <c r="B128" s="23"/>
      <c r="C128" s="529" t="str">
        <f>IFERROR(INDEX('VNOS PODATKOV'!$C$344:$K$351,MATCH(ROW()-ROW(A$124),'VNOS PODATKOV'!$L$344:$L$351,0),3),"")</f>
        <v/>
      </c>
      <c r="D128" s="524" t="str">
        <f>IFERROR(INDEX('VNOS PODATKOV'!$C$344:$K$351,MATCH(ROW()-ROW(C$124),'VNOS PODATKOV'!$L$344:$L$351,0),7),"")</f>
        <v/>
      </c>
      <c r="E128" s="34" t="str">
        <f>IFERROR(INDEX('VNOS PODATKOV'!$C$344:$K$351,MATCH(ROW()-ROW(C$124),'VNOS PODATKOV'!$L$344:$L$351,0),8),"")</f>
        <v/>
      </c>
      <c r="F128" s="524" t="str">
        <f>IFERROR(INDEX('VNOS PODATKOV'!$C$344:$K$351,MATCH(ROW()-ROW(C$124),'VNOS PODATKOV'!$L$344:$L$351,0),9),"")</f>
        <v/>
      </c>
    </row>
    <row r="129" spans="1:6" ht="15" x14ac:dyDescent="0.25">
      <c r="A129" s="235" t="str">
        <f>IFERROR(INDEX('VNOS PODATKOV'!$C$344:$K$351,MATCH(ROW()-ROW(A$124),'VNOS PODATKOV'!$L$344:$L$351,0),1),"")</f>
        <v/>
      </c>
      <c r="B129" s="23"/>
      <c r="C129" s="529" t="str">
        <f>IFERROR(INDEX('VNOS PODATKOV'!$C$344:$K$351,MATCH(ROW()-ROW(A$124),'VNOS PODATKOV'!$L$344:$L$351,0),3),"")</f>
        <v/>
      </c>
      <c r="D129" s="524" t="str">
        <f>IFERROR(INDEX('VNOS PODATKOV'!$C$344:$K$351,MATCH(ROW()-ROW(C$124),'VNOS PODATKOV'!$L$344:$L$351,0),7),"")</f>
        <v/>
      </c>
      <c r="E129" s="34" t="str">
        <f>IFERROR(INDEX('VNOS PODATKOV'!$C$344:$K$351,MATCH(ROW()-ROW(C$124),'VNOS PODATKOV'!$L$344:$L$351,0),8),"")</f>
        <v/>
      </c>
      <c r="F129" s="524" t="str">
        <f>IFERROR(INDEX('VNOS PODATKOV'!$C$344:$K$351,MATCH(ROW()-ROW(C$124),'VNOS PODATKOV'!$L$344:$L$351,0),9),"")</f>
        <v/>
      </c>
    </row>
    <row r="130" spans="1:6" ht="15" x14ac:dyDescent="0.25">
      <c r="A130" s="235" t="str">
        <f>IFERROR(INDEX('VNOS PODATKOV'!$C$344:$K$351,MATCH(ROW()-ROW(A$124),'VNOS PODATKOV'!$L$344:$L$351,0),1),"")</f>
        <v/>
      </c>
      <c r="B130" s="23"/>
      <c r="C130" s="529" t="str">
        <f>IFERROR(INDEX('VNOS PODATKOV'!$C$344:$K$351,MATCH(ROW()-ROW(A$124),'VNOS PODATKOV'!$L$344:$L$351,0),3),"")</f>
        <v/>
      </c>
      <c r="D130" s="524" t="str">
        <f>IFERROR(INDEX('VNOS PODATKOV'!$C$344:$K$351,MATCH(ROW()-ROW(C$124),'VNOS PODATKOV'!$L$344:$L$351,0),7),"")</f>
        <v/>
      </c>
      <c r="E130" s="34" t="str">
        <f>IFERROR(INDEX('VNOS PODATKOV'!$C$344:$K$351,MATCH(ROW()-ROW(C$124),'VNOS PODATKOV'!$L$344:$L$351,0),8),"")</f>
        <v/>
      </c>
      <c r="F130" s="524" t="str">
        <f>IFERROR(INDEX('VNOS PODATKOV'!$C$344:$K$351,MATCH(ROW()-ROW(C$124),'VNOS PODATKOV'!$L$344:$L$351,0),9),"")</f>
        <v/>
      </c>
    </row>
    <row r="131" spans="1:6" ht="15" x14ac:dyDescent="0.25">
      <c r="A131" s="235" t="str">
        <f>IFERROR(INDEX('VNOS PODATKOV'!$C$344:$K$351,MATCH(ROW()-ROW(A$124),'VNOS PODATKOV'!$L$344:$L$351,0),1),"")</f>
        <v/>
      </c>
      <c r="B131" s="23"/>
      <c r="C131" s="529" t="str">
        <f>IFERROR(INDEX('VNOS PODATKOV'!$C$344:$K$351,MATCH(ROW()-ROW(A$124),'VNOS PODATKOV'!$L$344:$L$351,0),3),"")</f>
        <v/>
      </c>
      <c r="D131" s="524" t="str">
        <f>IFERROR(INDEX('VNOS PODATKOV'!$C$344:$K$351,MATCH(ROW()-ROW(C$124),'VNOS PODATKOV'!$L$344:$L$351,0),7),"")</f>
        <v/>
      </c>
      <c r="E131" s="34" t="str">
        <f>IFERROR(INDEX('VNOS PODATKOV'!$C$344:$K$351,MATCH(ROW()-ROW(C$124),'VNOS PODATKOV'!$L$344:$L$351,0),8),"")</f>
        <v/>
      </c>
      <c r="F131" s="524" t="str">
        <f>IFERROR(INDEX('VNOS PODATKOV'!$C$344:$K$351,MATCH(ROW()-ROW(C$124),'VNOS PODATKOV'!$L$344:$L$351,0),9),"")</f>
        <v/>
      </c>
    </row>
    <row r="132" spans="1:6" ht="15" x14ac:dyDescent="0.25">
      <c r="A132" s="235" t="str">
        <f>IFERROR(INDEX('VNOS PODATKOV'!$C$344:$K$351,MATCH(ROW()-ROW(A$124),'VNOS PODATKOV'!$L$344:$L$351,0),1),"")</f>
        <v/>
      </c>
      <c r="B132" s="23"/>
      <c r="C132" s="529" t="str">
        <f>IFERROR(INDEX('VNOS PODATKOV'!$C$344:$K$351,MATCH(ROW()-ROW(A$124),'VNOS PODATKOV'!$L$344:$L$351,0),3),"")</f>
        <v/>
      </c>
      <c r="D132" s="524" t="str">
        <f>IFERROR(INDEX('VNOS PODATKOV'!$C$344:$K$351,MATCH(ROW()-ROW(C$124),'VNOS PODATKOV'!$L$344:$L$351,0),7),"")</f>
        <v/>
      </c>
      <c r="E132" s="34" t="str">
        <f>IFERROR(INDEX('VNOS PODATKOV'!$C$344:$K$351,MATCH(ROW()-ROW(C$124),'VNOS PODATKOV'!$L$344:$L$351,0),8),"")</f>
        <v/>
      </c>
      <c r="F132" s="524" t="str">
        <f>IFERROR(INDEX('VNOS PODATKOV'!$C$344:$K$351,MATCH(ROW()-ROW(C$124),'VNOS PODATKOV'!$L$344:$L$351,0),9),"")</f>
        <v/>
      </c>
    </row>
    <row r="133" spans="1:6" ht="15" x14ac:dyDescent="0.25">
      <c r="A133" s="250" t="s">
        <v>143</v>
      </c>
      <c r="B133" s="250"/>
      <c r="C133" s="250"/>
      <c r="D133" s="250"/>
      <c r="E133" s="250"/>
      <c r="F133" s="250"/>
    </row>
    <row r="134" spans="1:6" ht="15" x14ac:dyDescent="0.25">
      <c r="A134" s="42" t="s">
        <v>1058</v>
      </c>
      <c r="B134"/>
      <c r="C134"/>
      <c r="D134"/>
      <c r="E134"/>
      <c r="F134"/>
    </row>
    <row r="135" spans="1:6" ht="31.15" customHeight="1" x14ac:dyDescent="0.25">
      <c r="A135" s="5"/>
      <c r="B135" s="127"/>
      <c r="C135" s="751" t="s">
        <v>911</v>
      </c>
      <c r="D135" s="751"/>
      <c r="E135" s="751"/>
      <c r="F135" s="751"/>
    </row>
    <row r="136" spans="1:6" ht="31.15" customHeight="1" x14ac:dyDescent="0.25">
      <c r="A136" s="5"/>
      <c r="B136" s="127"/>
      <c r="C136" s="751" t="s">
        <v>912</v>
      </c>
      <c r="D136" s="751"/>
      <c r="E136" s="751"/>
      <c r="F136" s="751"/>
    </row>
    <row r="137" spans="1:6" x14ac:dyDescent="0.3">
      <c r="A137" s="358"/>
      <c r="B137" s="609"/>
      <c r="C137" s="751" t="s">
        <v>144</v>
      </c>
      <c r="D137" s="751"/>
      <c r="E137" s="751"/>
      <c r="F137" s="751"/>
    </row>
    <row r="138" spans="1:6" ht="27" customHeight="1" x14ac:dyDescent="0.25">
      <c r="A138" s="5"/>
      <c r="B138" s="127"/>
      <c r="C138" s="748" t="s">
        <v>913</v>
      </c>
      <c r="D138" s="748"/>
      <c r="E138" s="748"/>
      <c r="F138" s="748"/>
    </row>
    <row r="139" spans="1:6" ht="15" x14ac:dyDescent="0.25">
      <c r="A139" s="5"/>
      <c r="B139" s="127"/>
      <c r="C139" s="748" t="s">
        <v>914</v>
      </c>
      <c r="D139" s="748"/>
      <c r="E139" s="748"/>
      <c r="F139" s="748"/>
    </row>
    <row r="140" spans="1:6" ht="28.35" customHeight="1" x14ac:dyDescent="0.25">
      <c r="A140" s="5"/>
      <c r="B140" s="127"/>
      <c r="C140" s="748" t="s">
        <v>915</v>
      </c>
      <c r="D140" s="748"/>
      <c r="E140" s="748"/>
      <c r="F140" s="748"/>
    </row>
    <row r="141" spans="1:6" ht="15" x14ac:dyDescent="0.25">
      <c r="A141" s="5"/>
      <c r="B141" s="127"/>
      <c r="C141" s="748" t="s">
        <v>916</v>
      </c>
      <c r="D141" s="748"/>
      <c r="E141" s="748"/>
      <c r="F141" s="748"/>
    </row>
    <row r="142" spans="1:6" ht="29.25" customHeight="1" x14ac:dyDescent="0.25">
      <c r="A142" s="5"/>
      <c r="B142" s="127"/>
      <c r="C142" s="748" t="s">
        <v>917</v>
      </c>
      <c r="D142" s="748"/>
      <c r="E142" s="748"/>
      <c r="F142" s="748"/>
    </row>
    <row r="143" spans="1:6" ht="28.35" customHeight="1" x14ac:dyDescent="0.25">
      <c r="A143" s="5"/>
      <c r="B143" s="127"/>
      <c r="C143" s="748" t="s">
        <v>1063</v>
      </c>
      <c r="D143" s="748"/>
      <c r="E143" s="748"/>
      <c r="F143" s="748"/>
    </row>
    <row r="144" spans="1:6" ht="15" x14ac:dyDescent="0.25">
      <c r="A144" s="6"/>
      <c r="B144" s="6"/>
      <c r="C144" s="41"/>
      <c r="D144" s="41"/>
      <c r="E144" s="41"/>
      <c r="F144" s="41"/>
    </row>
    <row r="145" spans="1:6" ht="15" x14ac:dyDescent="0.25">
      <c r="A145" s="752" t="s">
        <v>145</v>
      </c>
      <c r="B145" s="752"/>
      <c r="C145" s="752"/>
      <c r="D145" s="752"/>
      <c r="E145" s="752"/>
      <c r="F145" s="752"/>
    </row>
    <row r="146" spans="1:6" ht="27" x14ac:dyDescent="0.25">
      <c r="A146" s="235" t="str">
        <f>'VNOS PODATKOV'!C360</f>
        <v>ocenjena vrednost objekta v EUR brez DDV</v>
      </c>
      <c r="B146" s="23"/>
      <c r="C146" s="531">
        <f>IFERROR('VNOS PODATKOV'!D360,"")</f>
        <v>0</v>
      </c>
      <c r="D146" s="19"/>
      <c r="E146" s="43"/>
      <c r="F146" s="43"/>
    </row>
    <row r="147" spans="1:6" x14ac:dyDescent="0.25">
      <c r="A147" s="53"/>
      <c r="B147" s="51"/>
      <c r="C147" s="530"/>
      <c r="E147" s="455"/>
      <c r="F147" s="455"/>
    </row>
    <row r="148" spans="1:6" ht="28.5" customHeight="1" x14ac:dyDescent="0.25">
      <c r="B148" s="394"/>
      <c r="C148" s="753" t="s">
        <v>587</v>
      </c>
      <c r="D148" s="753"/>
      <c r="E148" s="753"/>
      <c r="F148" s="753"/>
    </row>
    <row r="149" spans="1:6" ht="15" x14ac:dyDescent="0.25">
      <c r="A149" s="5"/>
      <c r="B149" s="5"/>
      <c r="C149" s="5"/>
      <c r="D149" s="5"/>
      <c r="E149"/>
      <c r="F149"/>
    </row>
    <row r="150" spans="1:6" x14ac:dyDescent="0.25">
      <c r="A150" s="72" t="s">
        <v>168</v>
      </c>
      <c r="B150" s="21"/>
      <c r="C150" s="63" t="s">
        <v>116</v>
      </c>
      <c r="D150" s="63"/>
      <c r="E150" s="63"/>
      <c r="F150" s="63"/>
    </row>
    <row r="151" spans="1:6" ht="15" x14ac:dyDescent="0.25">
      <c r="A151" s="283">
        <f ca="1">TODAY()</f>
        <v>45013</v>
      </c>
      <c r="B151" s="172"/>
      <c r="C151" s="603"/>
      <c r="D151" s="603"/>
      <c r="E151" s="603"/>
      <c r="F151" s="603"/>
    </row>
    <row r="152" spans="1:6" ht="15" x14ac:dyDescent="0.25">
      <c r="A152" s="340"/>
      <c r="B152" s="46"/>
      <c r="C152" s="604"/>
      <c r="D152" s="604"/>
      <c r="E152" s="604"/>
      <c r="F152" s="604"/>
    </row>
    <row r="153" spans="1:6" ht="15" x14ac:dyDescent="0.25">
      <c r="A153" s="46"/>
      <c r="B153" s="46"/>
      <c r="C153" s="97"/>
      <c r="D153"/>
      <c r="E153"/>
      <c r="F153"/>
    </row>
    <row r="154" spans="1:6" ht="15" x14ac:dyDescent="0.25">
      <c r="A154" s="752" t="s">
        <v>110</v>
      </c>
      <c r="B154" s="752"/>
      <c r="C154" s="752"/>
      <c r="D154" s="752"/>
      <c r="E154" s="752"/>
      <c r="F154" s="752"/>
    </row>
    <row r="155" spans="1:6" ht="15" x14ac:dyDescent="0.25">
      <c r="A155" s="42" t="s">
        <v>1058</v>
      </c>
      <c r="B155"/>
      <c r="C155"/>
      <c r="D155"/>
      <c r="E155"/>
      <c r="F155"/>
    </row>
    <row r="156" spans="1:6" ht="15" x14ac:dyDescent="0.25">
      <c r="A156" s="5"/>
      <c r="B156" s="127"/>
      <c r="C156" s="611" t="s">
        <v>125</v>
      </c>
      <c r="D156" s="355"/>
      <c r="E156" s="355"/>
      <c r="F156" s="355"/>
    </row>
    <row r="157" spans="1:6" ht="15" x14ac:dyDescent="0.25">
      <c r="A157" s="5"/>
      <c r="B157" s="127"/>
      <c r="C157" s="745" t="s">
        <v>585</v>
      </c>
      <c r="D157" s="745"/>
      <c r="E157" s="745"/>
      <c r="F157" s="745"/>
    </row>
    <row r="158" spans="1:6" ht="15" x14ac:dyDescent="0.25">
      <c r="A158" s="5"/>
      <c r="B158" s="127"/>
      <c r="C158" s="745" t="s">
        <v>1203</v>
      </c>
      <c r="D158" s="745"/>
      <c r="E158" s="745"/>
      <c r="F158" s="745"/>
    </row>
    <row r="159" spans="1:6" ht="15" x14ac:dyDescent="0.25">
      <c r="A159" s="5"/>
      <c r="B159" s="127"/>
      <c r="C159" s="751" t="s">
        <v>468</v>
      </c>
      <c r="D159" s="751"/>
      <c r="E159" s="751"/>
      <c r="F159" s="751"/>
    </row>
    <row r="160" spans="1:6" ht="15" x14ac:dyDescent="0.25">
      <c r="A160" s="5"/>
      <c r="B160" s="127"/>
      <c r="C160" s="745" t="s">
        <v>147</v>
      </c>
      <c r="D160" s="745"/>
      <c r="E160" s="745"/>
      <c r="F160" s="745"/>
    </row>
    <row r="161" spans="1:6" ht="26.25" customHeight="1" x14ac:dyDescent="0.25">
      <c r="A161" s="5"/>
      <c r="B161" s="127"/>
      <c r="C161" s="745" t="s">
        <v>1320</v>
      </c>
      <c r="D161" s="745"/>
      <c r="E161" s="745"/>
      <c r="F161" s="745"/>
    </row>
    <row r="162" spans="1:6" ht="34.9" customHeight="1" x14ac:dyDescent="0.25">
      <c r="A162" s="5"/>
      <c r="B162" s="127"/>
      <c r="C162" s="745" t="s">
        <v>148</v>
      </c>
      <c r="D162" s="745"/>
      <c r="E162" s="745"/>
      <c r="F162" s="745"/>
    </row>
    <row r="163" spans="1:6" ht="15" x14ac:dyDescent="0.25">
      <c r="A163" s="5"/>
      <c r="B163" s="127"/>
      <c r="C163" s="745" t="s">
        <v>525</v>
      </c>
      <c r="D163" s="745"/>
      <c r="E163" s="745"/>
      <c r="F163" s="745"/>
    </row>
    <row r="164" spans="1:6" ht="15" x14ac:dyDescent="0.25">
      <c r="A164" s="5"/>
      <c r="B164" s="127"/>
      <c r="C164" s="745" t="s">
        <v>1064</v>
      </c>
      <c r="D164" s="745"/>
      <c r="E164" s="745"/>
      <c r="F164" s="745"/>
    </row>
    <row r="165" spans="1:6" ht="43.5" customHeight="1" x14ac:dyDescent="0.25">
      <c r="A165" s="5"/>
      <c r="B165" s="127"/>
      <c r="C165" s="745" t="s">
        <v>1305</v>
      </c>
      <c r="D165" s="745"/>
      <c r="E165" s="745"/>
      <c r="F165" s="745"/>
    </row>
    <row r="166" spans="1:6" ht="42.75" customHeight="1" x14ac:dyDescent="0.25">
      <c r="A166" s="5"/>
      <c r="B166" s="127"/>
      <c r="C166" s="745" t="s">
        <v>1306</v>
      </c>
      <c r="D166" s="745"/>
      <c r="E166" s="745"/>
      <c r="F166" s="745"/>
    </row>
    <row r="167" spans="1:6" ht="15" x14ac:dyDescent="0.25">
      <c r="A167" s="5"/>
      <c r="B167" s="127"/>
      <c r="C167" s="745" t="s">
        <v>1246</v>
      </c>
      <c r="D167" s="745"/>
      <c r="E167" s="745"/>
      <c r="F167" s="745"/>
    </row>
    <row r="168" spans="1:6" ht="15" x14ac:dyDescent="0.25">
      <c r="A168" s="5"/>
      <c r="B168" s="127"/>
      <c r="C168" s="355" t="s">
        <v>1045</v>
      </c>
      <c r="D168" s="355"/>
      <c r="E168" s="355"/>
      <c r="F168" s="355"/>
    </row>
    <row r="169" spans="1:6" x14ac:dyDescent="0.25">
      <c r="B169"/>
      <c r="C169" s="209"/>
      <c r="D169" s="209"/>
      <c r="E169" s="209"/>
      <c r="F169" s="209"/>
    </row>
    <row r="170" spans="1:6" x14ac:dyDescent="0.25">
      <c r="C170" s="209"/>
      <c r="D170" s="209"/>
      <c r="E170" s="209"/>
      <c r="F170" s="209"/>
    </row>
    <row r="171" spans="1:6" x14ac:dyDescent="0.25">
      <c r="C171" s="209"/>
      <c r="D171" s="209"/>
      <c r="E171" s="209"/>
      <c r="F171" s="209"/>
    </row>
    <row r="173" spans="1:6" x14ac:dyDescent="0.25">
      <c r="C173" s="476"/>
    </row>
  </sheetData>
  <sheetProtection sheet="1" objects="1" scenarios="1"/>
  <mergeCells count="31">
    <mergeCell ref="A145:F145"/>
    <mergeCell ref="C141:F141"/>
    <mergeCell ref="C140:F140"/>
    <mergeCell ref="C148:F148"/>
    <mergeCell ref="C167:F167"/>
    <mergeCell ref="C160:F160"/>
    <mergeCell ref="C161:F161"/>
    <mergeCell ref="C163:F163"/>
    <mergeCell ref="A154:F154"/>
    <mergeCell ref="C157:F157"/>
    <mergeCell ref="C158:F158"/>
    <mergeCell ref="C159:F159"/>
    <mergeCell ref="C162:F162"/>
    <mergeCell ref="C164:F164"/>
    <mergeCell ref="C165:F165"/>
    <mergeCell ref="C166:F166"/>
    <mergeCell ref="A2:C2"/>
    <mergeCell ref="C36:F36"/>
    <mergeCell ref="C37:F37"/>
    <mergeCell ref="C142:F142"/>
    <mergeCell ref="C143:F143"/>
    <mergeCell ref="A32:B32"/>
    <mergeCell ref="C32:F32"/>
    <mergeCell ref="A33:B33"/>
    <mergeCell ref="C33:F33"/>
    <mergeCell ref="A75:F75"/>
    <mergeCell ref="C137:F137"/>
    <mergeCell ref="C138:F138"/>
    <mergeCell ref="C139:F139"/>
    <mergeCell ref="C135:F135"/>
    <mergeCell ref="C136:F136"/>
  </mergeCells>
  <conditionalFormatting sqref="C32:F32">
    <cfRule type="expression" dxfId="71" priority="46">
      <formula>NOT(ISBLANK(C32:C33))</formula>
    </cfRule>
  </conditionalFormatting>
  <conditionalFormatting sqref="B146:B147">
    <cfRule type="expression" dxfId="70" priority="200">
      <formula>#REF!=TRUE</formula>
    </cfRule>
  </conditionalFormatting>
  <conditionalFormatting sqref="A146:A147 A51:F52 A54:F57">
    <cfRule type="expression" dxfId="69" priority="416">
      <formula>#REF!=TRUE</formula>
    </cfRule>
  </conditionalFormatting>
  <conditionalFormatting sqref="A66:B67 A65:D65 A70:F73 E65:F67">
    <cfRule type="expression" dxfId="68" priority="9">
      <formula>#REF!="NE"</formula>
    </cfRule>
  </conditionalFormatting>
  <conditionalFormatting sqref="A54:F57">
    <cfRule type="expression" dxfId="67" priority="6">
      <formula>#REF!="NE"</formula>
    </cfRule>
  </conditionalFormatting>
  <conditionalFormatting sqref="C66:D67">
    <cfRule type="expression" dxfId="66" priority="5">
      <formula>#REF!=TRUE</formula>
    </cfRule>
  </conditionalFormatting>
  <conditionalFormatting sqref="C66:D67">
    <cfRule type="expression" dxfId="65" priority="4">
      <formula>#REF!="NE"</formula>
    </cfRule>
  </conditionalFormatting>
  <conditionalFormatting sqref="C33:F33">
    <cfRule type="expression" dxfId="64" priority="1966">
      <formula>NOT(ISBLANK(C33:C56))</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rowBreaks count="2" manualBreakCount="2">
    <brk id="40" max="16383" man="1"/>
    <brk id="132" max="16383" man="1"/>
  </rowBreaks>
  <drawing r:id="rId2"/>
  <legacyDrawing r:id="rId3"/>
  <controls>
    <mc:AlternateContent xmlns:mc="http://schemas.openxmlformats.org/markup-compatibility/2006">
      <mc:Choice Requires="x14">
        <control shapeId="40027" r:id="rId4" name="CommandButton3">
          <controlPr defaultSize="0" print="0" autoLine="0" r:id="rId5">
            <anchor>
              <from>
                <xdr:col>3</xdr:col>
                <xdr:colOff>647700</xdr:colOff>
                <xdr:row>1</xdr:row>
                <xdr:rowOff>323850</xdr:rowOff>
              </from>
              <to>
                <xdr:col>5</xdr:col>
                <xdr:colOff>771525</xdr:colOff>
                <xdr:row>1</xdr:row>
                <xdr:rowOff>542925</xdr:rowOff>
              </to>
            </anchor>
          </controlPr>
        </control>
      </mc:Choice>
      <mc:Fallback>
        <control shapeId="40027" r:id="rId4" name="CommandButton3"/>
      </mc:Fallback>
    </mc:AlternateContent>
    <mc:AlternateContent xmlns:mc="http://schemas.openxmlformats.org/markup-compatibility/2006">
      <mc:Choice Requires="x14">
        <control shapeId="40026" r:id="rId6" name="CommandButton2">
          <controlPr defaultSize="0" print="0" autoLine="0" r:id="rId7">
            <anchor>
              <from>
                <xdr:col>3</xdr:col>
                <xdr:colOff>647700</xdr:colOff>
                <xdr:row>1</xdr:row>
                <xdr:rowOff>57150</xdr:rowOff>
              </from>
              <to>
                <xdr:col>5</xdr:col>
                <xdr:colOff>771525</xdr:colOff>
                <xdr:row>1</xdr:row>
                <xdr:rowOff>276225</xdr:rowOff>
              </to>
            </anchor>
          </controlPr>
        </control>
      </mc:Choice>
      <mc:Fallback>
        <control shapeId="40026" r:id="rId6" name="CommandButton2"/>
      </mc:Fallback>
    </mc:AlternateContent>
    <mc:AlternateContent xmlns:mc="http://schemas.openxmlformats.org/markup-compatibility/2006">
      <mc:Choice Requires="x14">
        <control shapeId="40025" r:id="rId8" name="CommandButton1">
          <controlPr defaultSize="0" print="0" autoLine="0" r:id="rId9">
            <anchor>
              <from>
                <xdr:col>3</xdr:col>
                <xdr:colOff>647700</xdr:colOff>
                <xdr:row>0</xdr:row>
                <xdr:rowOff>76200</xdr:rowOff>
              </from>
              <to>
                <xdr:col>5</xdr:col>
                <xdr:colOff>771525</xdr:colOff>
                <xdr:row>1</xdr:row>
                <xdr:rowOff>0</xdr:rowOff>
              </to>
            </anchor>
          </controlPr>
        </control>
      </mc:Choice>
      <mc:Fallback>
        <control shapeId="40025" r:id="rId8" name="CommandButton1"/>
      </mc:Fallback>
    </mc:AlternateContent>
    <mc:AlternateContent xmlns:mc="http://schemas.openxmlformats.org/markup-compatibility/2006">
      <mc:Choice Requires="x14">
        <control shapeId="39963" r:id="rId10" name="Group Box 27">
          <controlPr defaultSize="0" print="0" autoFill="0" autoPict="0">
            <anchor moveWithCells="1">
              <from>
                <xdr:col>0</xdr:col>
                <xdr:colOff>333375</xdr:colOff>
                <xdr:row>134</xdr:row>
                <xdr:rowOff>57150</xdr:rowOff>
              </from>
              <to>
                <xdr:col>0</xdr:col>
                <xdr:colOff>962025</xdr:colOff>
                <xdr:row>137</xdr:row>
                <xdr:rowOff>180975</xdr:rowOff>
              </to>
            </anchor>
          </controlPr>
        </control>
      </mc:Choice>
    </mc:AlternateContent>
    <mc:AlternateContent xmlns:mc="http://schemas.openxmlformats.org/markup-compatibility/2006">
      <mc:Choice Requires="x14">
        <control shapeId="39964" r:id="rId11" name="Group Box 28">
          <controlPr defaultSize="0" print="0" autoFill="0" autoPict="0">
            <anchor moveWithCells="1">
              <from>
                <xdr:col>1</xdr:col>
                <xdr:colOff>104775</xdr:colOff>
                <xdr:row>137</xdr:row>
                <xdr:rowOff>38100</xdr:rowOff>
              </from>
              <to>
                <xdr:col>2</xdr:col>
                <xdr:colOff>657225</xdr:colOff>
                <xdr:row>147</xdr:row>
                <xdr:rowOff>161925</xdr:rowOff>
              </to>
            </anchor>
          </controlPr>
        </control>
      </mc:Choice>
    </mc:AlternateContent>
    <mc:AlternateContent xmlns:mc="http://schemas.openxmlformats.org/markup-compatibility/2006">
      <mc:Choice Requires="x14">
        <control shapeId="40007" r:id="rId12" name="Check Box 71">
          <controlPr defaultSize="0" autoFill="0" autoLine="0" autoPict="0">
            <anchor moveWithCells="1">
              <from>
                <xdr:col>0</xdr:col>
                <xdr:colOff>1790700</xdr:colOff>
                <xdr:row>134</xdr:row>
                <xdr:rowOff>76200</xdr:rowOff>
              </from>
              <to>
                <xdr:col>1</xdr:col>
                <xdr:colOff>219075</xdr:colOff>
                <xdr:row>134</xdr:row>
                <xdr:rowOff>342900</xdr:rowOff>
              </to>
            </anchor>
          </controlPr>
        </control>
      </mc:Choice>
    </mc:AlternateContent>
    <mc:AlternateContent xmlns:mc="http://schemas.openxmlformats.org/markup-compatibility/2006">
      <mc:Choice Requires="x14">
        <control shapeId="40035" r:id="rId13" name="Check Box 99">
          <controlPr defaultSize="0" autoFill="0" autoLine="0" autoPict="0">
            <anchor moveWithCells="1">
              <from>
                <xdr:col>0</xdr:col>
                <xdr:colOff>1790700</xdr:colOff>
                <xdr:row>135</xdr:row>
                <xdr:rowOff>76200</xdr:rowOff>
              </from>
              <to>
                <xdr:col>1</xdr:col>
                <xdr:colOff>219075</xdr:colOff>
                <xdr:row>135</xdr:row>
                <xdr:rowOff>342900</xdr:rowOff>
              </to>
            </anchor>
          </controlPr>
        </control>
      </mc:Choice>
    </mc:AlternateContent>
    <mc:AlternateContent xmlns:mc="http://schemas.openxmlformats.org/markup-compatibility/2006">
      <mc:Choice Requires="x14">
        <control shapeId="40036" r:id="rId14" name="Check Box 100">
          <controlPr defaultSize="0" autoFill="0" autoLine="0" autoPict="0">
            <anchor moveWithCells="1">
              <from>
                <xdr:col>0</xdr:col>
                <xdr:colOff>1790700</xdr:colOff>
                <xdr:row>137</xdr:row>
                <xdr:rowOff>76200</xdr:rowOff>
              </from>
              <to>
                <xdr:col>1</xdr:col>
                <xdr:colOff>219075</xdr:colOff>
                <xdr:row>138</xdr:row>
                <xdr:rowOff>0</xdr:rowOff>
              </to>
            </anchor>
          </controlPr>
        </control>
      </mc:Choice>
    </mc:AlternateContent>
    <mc:AlternateContent xmlns:mc="http://schemas.openxmlformats.org/markup-compatibility/2006">
      <mc:Choice Requires="x14">
        <control shapeId="40037" r:id="rId15" name="Check Box 101">
          <controlPr defaultSize="0" autoFill="0" autoLine="0" autoPict="0">
            <anchor moveWithCells="1">
              <from>
                <xdr:col>1</xdr:col>
                <xdr:colOff>0</xdr:colOff>
                <xdr:row>138</xdr:row>
                <xdr:rowOff>19050</xdr:rowOff>
              </from>
              <to>
                <xdr:col>1</xdr:col>
                <xdr:colOff>200025</xdr:colOff>
                <xdr:row>139</xdr:row>
                <xdr:rowOff>0</xdr:rowOff>
              </to>
            </anchor>
          </controlPr>
        </control>
      </mc:Choice>
    </mc:AlternateContent>
    <mc:AlternateContent xmlns:mc="http://schemas.openxmlformats.org/markup-compatibility/2006">
      <mc:Choice Requires="x14">
        <control shapeId="40038" r:id="rId16" name="Check Box 102">
          <controlPr defaultSize="0" autoFill="0" autoLine="0" autoPict="0">
            <anchor moveWithCells="1">
              <from>
                <xdr:col>0</xdr:col>
                <xdr:colOff>1790700</xdr:colOff>
                <xdr:row>139</xdr:row>
                <xdr:rowOff>76200</xdr:rowOff>
              </from>
              <to>
                <xdr:col>1</xdr:col>
                <xdr:colOff>219075</xdr:colOff>
                <xdr:row>139</xdr:row>
                <xdr:rowOff>342900</xdr:rowOff>
              </to>
            </anchor>
          </controlPr>
        </control>
      </mc:Choice>
    </mc:AlternateContent>
    <mc:AlternateContent xmlns:mc="http://schemas.openxmlformats.org/markup-compatibility/2006">
      <mc:Choice Requires="x14">
        <control shapeId="40039" r:id="rId17" name="Check Box 103">
          <controlPr defaultSize="0" autoFill="0" autoLine="0" autoPict="0">
            <anchor moveWithCells="1">
              <from>
                <xdr:col>1</xdr:col>
                <xdr:colOff>0</xdr:colOff>
                <xdr:row>140</xdr:row>
                <xdr:rowOff>9525</xdr:rowOff>
              </from>
              <to>
                <xdr:col>1</xdr:col>
                <xdr:colOff>238125</xdr:colOff>
                <xdr:row>141</xdr:row>
                <xdr:rowOff>9525</xdr:rowOff>
              </to>
            </anchor>
          </controlPr>
        </control>
      </mc:Choice>
    </mc:AlternateContent>
    <mc:AlternateContent xmlns:mc="http://schemas.openxmlformats.org/markup-compatibility/2006">
      <mc:Choice Requires="x14">
        <control shapeId="40040" r:id="rId18" name="Check Box 104">
          <controlPr defaultSize="0" autoFill="0" autoLine="0" autoPict="0">
            <anchor moveWithCells="1">
              <from>
                <xdr:col>0</xdr:col>
                <xdr:colOff>1790700</xdr:colOff>
                <xdr:row>141</xdr:row>
                <xdr:rowOff>76200</xdr:rowOff>
              </from>
              <to>
                <xdr:col>1</xdr:col>
                <xdr:colOff>219075</xdr:colOff>
                <xdr:row>141</xdr:row>
                <xdr:rowOff>342900</xdr:rowOff>
              </to>
            </anchor>
          </controlPr>
        </control>
      </mc:Choice>
    </mc:AlternateContent>
    <mc:AlternateContent xmlns:mc="http://schemas.openxmlformats.org/markup-compatibility/2006">
      <mc:Choice Requires="x14">
        <control shapeId="40041" r:id="rId19" name="Check Box 105">
          <controlPr defaultSize="0" autoFill="0" autoLine="0" autoPict="0">
            <anchor moveWithCells="1">
              <from>
                <xdr:col>0</xdr:col>
                <xdr:colOff>1790700</xdr:colOff>
                <xdr:row>142</xdr:row>
                <xdr:rowOff>76200</xdr:rowOff>
              </from>
              <to>
                <xdr:col>1</xdr:col>
                <xdr:colOff>219075</xdr:colOff>
                <xdr:row>142</xdr:row>
                <xdr:rowOff>342900</xdr:rowOff>
              </to>
            </anchor>
          </controlPr>
        </control>
      </mc:Choice>
    </mc:AlternateContent>
    <mc:AlternateContent xmlns:mc="http://schemas.openxmlformats.org/markup-compatibility/2006">
      <mc:Choice Requires="x14">
        <control shapeId="40054" r:id="rId20" name="Check Box 118">
          <controlPr defaultSize="0" autoFill="0" autoLine="0" autoPict="0">
            <anchor moveWithCells="1">
              <from>
                <xdr:col>0</xdr:col>
                <xdr:colOff>1790700</xdr:colOff>
                <xdr:row>155</xdr:row>
                <xdr:rowOff>9525</xdr:rowOff>
              </from>
              <to>
                <xdr:col>1</xdr:col>
                <xdr:colOff>190500</xdr:colOff>
                <xdr:row>155</xdr:row>
                <xdr:rowOff>180975</xdr:rowOff>
              </to>
            </anchor>
          </controlPr>
        </control>
      </mc:Choice>
    </mc:AlternateContent>
    <mc:AlternateContent xmlns:mc="http://schemas.openxmlformats.org/markup-compatibility/2006">
      <mc:Choice Requires="x14">
        <control shapeId="40055" r:id="rId21" name="Check Box 119">
          <controlPr defaultSize="0" autoFill="0" autoLine="0" autoPict="0">
            <anchor moveWithCells="1">
              <from>
                <xdr:col>0</xdr:col>
                <xdr:colOff>1790700</xdr:colOff>
                <xdr:row>156</xdr:row>
                <xdr:rowOff>9525</xdr:rowOff>
              </from>
              <to>
                <xdr:col>1</xdr:col>
                <xdr:colOff>190500</xdr:colOff>
                <xdr:row>156</xdr:row>
                <xdr:rowOff>180975</xdr:rowOff>
              </to>
            </anchor>
          </controlPr>
        </control>
      </mc:Choice>
    </mc:AlternateContent>
    <mc:AlternateContent xmlns:mc="http://schemas.openxmlformats.org/markup-compatibility/2006">
      <mc:Choice Requires="x14">
        <control shapeId="40056" r:id="rId22" name="Check Box 120">
          <controlPr defaultSize="0" autoFill="0" autoLine="0" autoPict="0">
            <anchor moveWithCells="1">
              <from>
                <xdr:col>0</xdr:col>
                <xdr:colOff>1790700</xdr:colOff>
                <xdr:row>157</xdr:row>
                <xdr:rowOff>9525</xdr:rowOff>
              </from>
              <to>
                <xdr:col>1</xdr:col>
                <xdr:colOff>190500</xdr:colOff>
                <xdr:row>157</xdr:row>
                <xdr:rowOff>180975</xdr:rowOff>
              </to>
            </anchor>
          </controlPr>
        </control>
      </mc:Choice>
    </mc:AlternateContent>
    <mc:AlternateContent xmlns:mc="http://schemas.openxmlformats.org/markup-compatibility/2006">
      <mc:Choice Requires="x14">
        <control shapeId="40057" r:id="rId23" name="Check Box 121">
          <controlPr defaultSize="0" autoFill="0" autoLine="0" autoPict="0">
            <anchor moveWithCells="1">
              <from>
                <xdr:col>0</xdr:col>
                <xdr:colOff>1790700</xdr:colOff>
                <xdr:row>158</xdr:row>
                <xdr:rowOff>9525</xdr:rowOff>
              </from>
              <to>
                <xdr:col>1</xdr:col>
                <xdr:colOff>190500</xdr:colOff>
                <xdr:row>158</xdr:row>
                <xdr:rowOff>180975</xdr:rowOff>
              </to>
            </anchor>
          </controlPr>
        </control>
      </mc:Choice>
    </mc:AlternateContent>
    <mc:AlternateContent xmlns:mc="http://schemas.openxmlformats.org/markup-compatibility/2006">
      <mc:Choice Requires="x14">
        <control shapeId="40058" r:id="rId24" name="Check Box 122">
          <controlPr defaultSize="0" autoFill="0" autoLine="0" autoPict="0">
            <anchor moveWithCells="1">
              <from>
                <xdr:col>0</xdr:col>
                <xdr:colOff>1790700</xdr:colOff>
                <xdr:row>159</xdr:row>
                <xdr:rowOff>9525</xdr:rowOff>
              </from>
              <to>
                <xdr:col>1</xdr:col>
                <xdr:colOff>190500</xdr:colOff>
                <xdr:row>159</xdr:row>
                <xdr:rowOff>180975</xdr:rowOff>
              </to>
            </anchor>
          </controlPr>
        </control>
      </mc:Choice>
    </mc:AlternateContent>
    <mc:AlternateContent xmlns:mc="http://schemas.openxmlformats.org/markup-compatibility/2006">
      <mc:Choice Requires="x14">
        <control shapeId="40059" r:id="rId25" name="Check Box 123">
          <controlPr defaultSize="0" autoFill="0" autoLine="0" autoPict="0">
            <anchor moveWithCells="1">
              <from>
                <xdr:col>0</xdr:col>
                <xdr:colOff>1790700</xdr:colOff>
                <xdr:row>160</xdr:row>
                <xdr:rowOff>9525</xdr:rowOff>
              </from>
              <to>
                <xdr:col>1</xdr:col>
                <xdr:colOff>190500</xdr:colOff>
                <xdr:row>160</xdr:row>
                <xdr:rowOff>180975</xdr:rowOff>
              </to>
            </anchor>
          </controlPr>
        </control>
      </mc:Choice>
    </mc:AlternateContent>
    <mc:AlternateContent xmlns:mc="http://schemas.openxmlformats.org/markup-compatibility/2006">
      <mc:Choice Requires="x14">
        <control shapeId="40060" r:id="rId26" name="Check Box 124">
          <controlPr defaultSize="0" autoFill="0" autoLine="0" autoPict="0">
            <anchor moveWithCells="1">
              <from>
                <xdr:col>0</xdr:col>
                <xdr:colOff>1790700</xdr:colOff>
                <xdr:row>161</xdr:row>
                <xdr:rowOff>9525</xdr:rowOff>
              </from>
              <to>
                <xdr:col>1</xdr:col>
                <xdr:colOff>190500</xdr:colOff>
                <xdr:row>161</xdr:row>
                <xdr:rowOff>180975</xdr:rowOff>
              </to>
            </anchor>
          </controlPr>
        </control>
      </mc:Choice>
    </mc:AlternateContent>
    <mc:AlternateContent xmlns:mc="http://schemas.openxmlformats.org/markup-compatibility/2006">
      <mc:Choice Requires="x14">
        <control shapeId="40061" r:id="rId27" name="Check Box 125">
          <controlPr defaultSize="0" autoFill="0" autoLine="0" autoPict="0">
            <anchor moveWithCells="1">
              <from>
                <xdr:col>0</xdr:col>
                <xdr:colOff>1790700</xdr:colOff>
                <xdr:row>162</xdr:row>
                <xdr:rowOff>9525</xdr:rowOff>
              </from>
              <to>
                <xdr:col>1</xdr:col>
                <xdr:colOff>190500</xdr:colOff>
                <xdr:row>162</xdr:row>
                <xdr:rowOff>180975</xdr:rowOff>
              </to>
            </anchor>
          </controlPr>
        </control>
      </mc:Choice>
    </mc:AlternateContent>
    <mc:AlternateContent xmlns:mc="http://schemas.openxmlformats.org/markup-compatibility/2006">
      <mc:Choice Requires="x14">
        <control shapeId="40062" r:id="rId28" name="Check Box 126">
          <controlPr defaultSize="0" autoFill="0" autoLine="0" autoPict="0">
            <anchor moveWithCells="1">
              <from>
                <xdr:col>0</xdr:col>
                <xdr:colOff>1790700</xdr:colOff>
                <xdr:row>163</xdr:row>
                <xdr:rowOff>9525</xdr:rowOff>
              </from>
              <to>
                <xdr:col>1</xdr:col>
                <xdr:colOff>190500</xdr:colOff>
                <xdr:row>163</xdr:row>
                <xdr:rowOff>180975</xdr:rowOff>
              </to>
            </anchor>
          </controlPr>
        </control>
      </mc:Choice>
    </mc:AlternateContent>
    <mc:AlternateContent xmlns:mc="http://schemas.openxmlformats.org/markup-compatibility/2006">
      <mc:Choice Requires="x14">
        <control shapeId="40063" r:id="rId29" name="Check Box 127">
          <controlPr defaultSize="0" autoFill="0" autoLine="0" autoPict="0">
            <anchor moveWithCells="1">
              <from>
                <xdr:col>0</xdr:col>
                <xdr:colOff>1790700</xdr:colOff>
                <xdr:row>164</xdr:row>
                <xdr:rowOff>9525</xdr:rowOff>
              </from>
              <to>
                <xdr:col>1</xdr:col>
                <xdr:colOff>190500</xdr:colOff>
                <xdr:row>164</xdr:row>
                <xdr:rowOff>180975</xdr:rowOff>
              </to>
            </anchor>
          </controlPr>
        </control>
      </mc:Choice>
    </mc:AlternateContent>
    <mc:AlternateContent xmlns:mc="http://schemas.openxmlformats.org/markup-compatibility/2006">
      <mc:Choice Requires="x14">
        <control shapeId="40064" r:id="rId30" name="Check Box 128">
          <controlPr defaultSize="0" autoFill="0" autoLine="0" autoPict="0">
            <anchor moveWithCells="1">
              <from>
                <xdr:col>0</xdr:col>
                <xdr:colOff>1790700</xdr:colOff>
                <xdr:row>166</xdr:row>
                <xdr:rowOff>9525</xdr:rowOff>
              </from>
              <to>
                <xdr:col>1</xdr:col>
                <xdr:colOff>190500</xdr:colOff>
                <xdr:row>166</xdr:row>
                <xdr:rowOff>180975</xdr:rowOff>
              </to>
            </anchor>
          </controlPr>
        </control>
      </mc:Choice>
    </mc:AlternateContent>
    <mc:AlternateContent xmlns:mc="http://schemas.openxmlformats.org/markup-compatibility/2006">
      <mc:Choice Requires="x14">
        <control shapeId="40065" r:id="rId31" name="Check Box 129">
          <controlPr defaultSize="0" autoFill="0" autoLine="0" autoPict="0">
            <anchor moveWithCells="1">
              <from>
                <xdr:col>0</xdr:col>
                <xdr:colOff>1790700</xdr:colOff>
                <xdr:row>167</xdr:row>
                <xdr:rowOff>9525</xdr:rowOff>
              </from>
              <to>
                <xdr:col>1</xdr:col>
                <xdr:colOff>190500</xdr:colOff>
                <xdr:row>167</xdr:row>
                <xdr:rowOff>180975</xdr:rowOff>
              </to>
            </anchor>
          </controlPr>
        </control>
      </mc:Choice>
    </mc:AlternateContent>
    <mc:AlternateContent xmlns:mc="http://schemas.openxmlformats.org/markup-compatibility/2006">
      <mc:Choice Requires="x14">
        <control shapeId="40066" r:id="rId32" name="Check Box 130">
          <controlPr defaultSize="0" autoFill="0" autoLine="0" autoPict="0">
            <anchor moveWithCells="1">
              <from>
                <xdr:col>1</xdr:col>
                <xdr:colOff>85725</xdr:colOff>
                <xdr:row>42</xdr:row>
                <xdr:rowOff>28575</xdr:rowOff>
              </from>
              <to>
                <xdr:col>1</xdr:col>
                <xdr:colOff>304800</xdr:colOff>
                <xdr:row>42</xdr:row>
                <xdr:rowOff>171450</xdr:rowOff>
              </to>
            </anchor>
          </controlPr>
        </control>
      </mc:Choice>
    </mc:AlternateContent>
    <mc:AlternateContent xmlns:mc="http://schemas.openxmlformats.org/markup-compatibility/2006">
      <mc:Choice Requires="x14">
        <control shapeId="40067" r:id="rId33" name="Check Box 131">
          <controlPr defaultSize="0" autoFill="0" autoLine="0" autoPict="0">
            <anchor moveWithCells="1">
              <from>
                <xdr:col>1</xdr:col>
                <xdr:colOff>85725</xdr:colOff>
                <xdr:row>43</xdr:row>
                <xdr:rowOff>28575</xdr:rowOff>
              </from>
              <to>
                <xdr:col>1</xdr:col>
                <xdr:colOff>304800</xdr:colOff>
                <xdr:row>43</xdr:row>
                <xdr:rowOff>171450</xdr:rowOff>
              </to>
            </anchor>
          </controlPr>
        </control>
      </mc:Choice>
    </mc:AlternateContent>
    <mc:AlternateContent xmlns:mc="http://schemas.openxmlformats.org/markup-compatibility/2006">
      <mc:Choice Requires="x14">
        <control shapeId="40068" r:id="rId34" name="Check Box 132">
          <controlPr defaultSize="0" autoFill="0" autoLine="0" autoPict="0">
            <anchor moveWithCells="1">
              <from>
                <xdr:col>1</xdr:col>
                <xdr:colOff>85725</xdr:colOff>
                <xdr:row>44</xdr:row>
                <xdr:rowOff>28575</xdr:rowOff>
              </from>
              <to>
                <xdr:col>1</xdr:col>
                <xdr:colOff>304800</xdr:colOff>
                <xdr:row>44</xdr:row>
                <xdr:rowOff>171450</xdr:rowOff>
              </to>
            </anchor>
          </controlPr>
        </control>
      </mc:Choice>
    </mc:AlternateContent>
    <mc:AlternateContent xmlns:mc="http://schemas.openxmlformats.org/markup-compatibility/2006">
      <mc:Choice Requires="x14">
        <control shapeId="40069" r:id="rId35" name="Check Box 133">
          <controlPr defaultSize="0" autoFill="0" autoLine="0" autoPict="0">
            <anchor moveWithCells="1">
              <from>
                <xdr:col>1</xdr:col>
                <xdr:colOff>85725</xdr:colOff>
                <xdr:row>45</xdr:row>
                <xdr:rowOff>28575</xdr:rowOff>
              </from>
              <to>
                <xdr:col>1</xdr:col>
                <xdr:colOff>304800</xdr:colOff>
                <xdr:row>45</xdr:row>
                <xdr:rowOff>171450</xdr:rowOff>
              </to>
            </anchor>
          </controlPr>
        </control>
      </mc:Choice>
    </mc:AlternateContent>
    <mc:AlternateContent xmlns:mc="http://schemas.openxmlformats.org/markup-compatibility/2006">
      <mc:Choice Requires="x14">
        <control shapeId="40070" r:id="rId36" name="Check Box 134">
          <controlPr defaultSize="0" autoFill="0" autoLine="0" autoPict="0">
            <anchor moveWithCells="1">
              <from>
                <xdr:col>1</xdr:col>
                <xdr:colOff>85725</xdr:colOff>
                <xdr:row>46</xdr:row>
                <xdr:rowOff>28575</xdr:rowOff>
              </from>
              <to>
                <xdr:col>1</xdr:col>
                <xdr:colOff>304800</xdr:colOff>
                <xdr:row>46</xdr:row>
                <xdr:rowOff>171450</xdr:rowOff>
              </to>
            </anchor>
          </controlPr>
        </control>
      </mc:Choice>
    </mc:AlternateContent>
    <mc:AlternateContent xmlns:mc="http://schemas.openxmlformats.org/markup-compatibility/2006">
      <mc:Choice Requires="x14">
        <control shapeId="40071" r:id="rId37" name="Check Box 135">
          <controlPr defaultSize="0" autoFill="0" autoLine="0" autoPict="0">
            <anchor moveWithCells="1">
              <from>
                <xdr:col>1</xdr:col>
                <xdr:colOff>85725</xdr:colOff>
                <xdr:row>47</xdr:row>
                <xdr:rowOff>28575</xdr:rowOff>
              </from>
              <to>
                <xdr:col>1</xdr:col>
                <xdr:colOff>304800</xdr:colOff>
                <xdr:row>47</xdr:row>
                <xdr:rowOff>171450</xdr:rowOff>
              </to>
            </anchor>
          </controlPr>
        </control>
      </mc:Choice>
    </mc:AlternateContent>
    <mc:AlternateContent xmlns:mc="http://schemas.openxmlformats.org/markup-compatibility/2006">
      <mc:Choice Requires="x14">
        <control shapeId="40072" r:id="rId38" name="Check Box 136">
          <controlPr defaultSize="0" autoFill="0" autoLine="0" autoPict="0">
            <anchor moveWithCells="1">
              <from>
                <xdr:col>1</xdr:col>
                <xdr:colOff>85725</xdr:colOff>
                <xdr:row>48</xdr:row>
                <xdr:rowOff>28575</xdr:rowOff>
              </from>
              <to>
                <xdr:col>1</xdr:col>
                <xdr:colOff>304800</xdr:colOff>
                <xdr:row>48</xdr:row>
                <xdr:rowOff>171450</xdr:rowOff>
              </to>
            </anchor>
          </controlPr>
        </control>
      </mc:Choice>
    </mc:AlternateContent>
    <mc:AlternateContent xmlns:mc="http://schemas.openxmlformats.org/markup-compatibility/2006">
      <mc:Choice Requires="x14">
        <control shapeId="40073" r:id="rId39" name="Check Box 137">
          <controlPr defaultSize="0" autoFill="0" autoLine="0" autoPict="0">
            <anchor moveWithCells="1">
              <from>
                <xdr:col>1</xdr:col>
                <xdr:colOff>85725</xdr:colOff>
                <xdr:row>37</xdr:row>
                <xdr:rowOff>28575</xdr:rowOff>
              </from>
              <to>
                <xdr:col>1</xdr:col>
                <xdr:colOff>304800</xdr:colOff>
                <xdr:row>37</xdr:row>
                <xdr:rowOff>171450</xdr:rowOff>
              </to>
            </anchor>
          </controlPr>
        </control>
      </mc:Choice>
    </mc:AlternateContent>
    <mc:AlternateContent xmlns:mc="http://schemas.openxmlformats.org/markup-compatibility/2006">
      <mc:Choice Requires="x14">
        <control shapeId="40074" r:id="rId40" name="Check Box 138">
          <controlPr defaultSize="0" autoFill="0" autoLine="0" autoPict="0">
            <anchor moveWithCells="1">
              <from>
                <xdr:col>1</xdr:col>
                <xdr:colOff>85725</xdr:colOff>
                <xdr:row>38</xdr:row>
                <xdr:rowOff>28575</xdr:rowOff>
              </from>
              <to>
                <xdr:col>1</xdr:col>
                <xdr:colOff>304800</xdr:colOff>
                <xdr:row>38</xdr:row>
                <xdr:rowOff>171450</xdr:rowOff>
              </to>
            </anchor>
          </controlPr>
        </control>
      </mc:Choice>
    </mc:AlternateContent>
    <mc:AlternateContent xmlns:mc="http://schemas.openxmlformats.org/markup-compatibility/2006">
      <mc:Choice Requires="x14">
        <control shapeId="40075" r:id="rId41" name="Check Box 139">
          <controlPr defaultSize="0" autoFill="0" autoLine="0" autoPict="0">
            <anchor moveWithCells="1">
              <from>
                <xdr:col>1</xdr:col>
                <xdr:colOff>85725</xdr:colOff>
                <xdr:row>39</xdr:row>
                <xdr:rowOff>28575</xdr:rowOff>
              </from>
              <to>
                <xdr:col>1</xdr:col>
                <xdr:colOff>304800</xdr:colOff>
                <xdr:row>39</xdr:row>
                <xdr:rowOff>171450</xdr:rowOff>
              </to>
            </anchor>
          </controlPr>
        </control>
      </mc:Choice>
    </mc:AlternateContent>
    <mc:AlternateContent xmlns:mc="http://schemas.openxmlformats.org/markup-compatibility/2006">
      <mc:Choice Requires="x14">
        <control shapeId="40076" r:id="rId42" name="Check Box 140">
          <controlPr defaultSize="0" autoFill="0" autoLine="0" autoPict="0">
            <anchor moveWithCells="1">
              <from>
                <xdr:col>1</xdr:col>
                <xdr:colOff>85725</xdr:colOff>
                <xdr:row>52</xdr:row>
                <xdr:rowOff>28575</xdr:rowOff>
              </from>
              <to>
                <xdr:col>1</xdr:col>
                <xdr:colOff>304800</xdr:colOff>
                <xdr:row>52</xdr:row>
                <xdr:rowOff>171450</xdr:rowOff>
              </to>
            </anchor>
          </controlPr>
        </control>
      </mc:Choice>
    </mc:AlternateContent>
    <mc:AlternateContent xmlns:mc="http://schemas.openxmlformats.org/markup-compatibility/2006">
      <mc:Choice Requires="x14">
        <control shapeId="40077" r:id="rId43" name="Check Box 141">
          <controlPr defaultSize="0" autoFill="0" autoLine="0" autoPict="0">
            <anchor>
              <from>
                <xdr:col>0</xdr:col>
                <xdr:colOff>0</xdr:colOff>
                <xdr:row>0</xdr:row>
                <xdr:rowOff>0</xdr:rowOff>
              </from>
              <to>
                <xdr:col>0</xdr:col>
                <xdr:colOff>0</xdr:colOff>
                <xdr:row>0</xdr:row>
                <xdr:rowOff>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68" id="{67B1913C-3AF7-4711-B941-9F4F8640C471}">
            <xm:f>'9A MNENJA VLOGA'!$C$36="NE"</xm:f>
            <x14:dxf>
              <font>
                <color theme="0" tint="-0.499984740745262"/>
              </font>
              <border>
                <vertical/>
                <horizontal/>
              </border>
            </x14:dxf>
          </x14:cfRule>
          <xm:sqref>A78 A125:B132 A76:F77 C78:F78 D132:F132 D126:E131 F125:F131 C126:C132 C125:E125 A79:F124</xm:sqref>
        </x14:conditionalFormatting>
        <x14:conditionalFormatting xmlns:xm="http://schemas.microsoft.com/office/excel/2006/main">
          <x14:cfRule type="expression" priority="1983" id="{A718871A-52B8-476B-9EEA-0087D8EC1321}">
            <xm:f>'9A MNENJA VLOGA'!$C$36="NE"</xm:f>
            <x14:dxf>
              <font>
                <color theme="0" tint="-0.499984740745262"/>
              </font>
              <fill>
                <patternFill patternType="none">
                  <bgColor auto="1"/>
                </patternFill>
              </fill>
              <border>
                <vertical/>
                <horizontal/>
              </border>
            </x14:dxf>
          </x14:cfRule>
          <xm:sqref>A79 A98 A112 A124</xm:sqref>
        </x14:conditionalFormatting>
        <x14:conditionalFormatting xmlns:xm="http://schemas.microsoft.com/office/excel/2006/main">
          <x14:cfRule type="expression" priority="1988" id="{EDF68518-1846-4305-AC1B-1905C9931E37}">
            <xm:f>'VNOS PODATKOV'!$D$63=FALSE</xm:f>
            <x14:dxf>
              <font>
                <color theme="0" tint="-0.499984740745262"/>
              </font>
            </x14:dxf>
          </x14:cfRule>
          <xm:sqref>A25:B30</xm:sqref>
        </x14:conditionalFormatting>
      </x14:conditionalFormatting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00FF"/>
  </sheetPr>
  <dimension ref="A1:G170"/>
  <sheetViews>
    <sheetView showGridLines="0" view="pageLayout" topLeftCell="A142" zoomScaleNormal="100" workbookViewId="0">
      <selection activeCell="E82" sqref="E82"/>
    </sheetView>
  </sheetViews>
  <sheetFormatPr defaultColWidth="8" defaultRowHeight="16.5" x14ac:dyDescent="0.25"/>
  <cols>
    <col min="1" max="1" width="20.140625" style="4" customWidth="1"/>
    <col min="2" max="2" width="4.85546875" style="4" customWidth="1"/>
    <col min="3" max="3" width="25" style="204" customWidth="1"/>
    <col min="4" max="4" width="9.5703125" style="4" customWidth="1"/>
    <col min="5" max="5" width="14" style="4" customWidth="1"/>
    <col min="6" max="6" width="9.42578125" style="4" customWidth="1"/>
  </cols>
  <sheetData>
    <row r="1" spans="1:6" ht="23.25" x14ac:dyDescent="0.25">
      <c r="A1" s="99" t="s">
        <v>153</v>
      </c>
      <c r="B1" s="100"/>
      <c r="C1" s="533"/>
      <c r="D1" s="100"/>
      <c r="E1" s="100"/>
      <c r="F1" s="100"/>
    </row>
    <row r="2" spans="1:6" ht="84.95" customHeight="1" x14ac:dyDescent="0.25">
      <c r="A2" s="755" t="s">
        <v>918</v>
      </c>
      <c r="B2" s="755"/>
      <c r="C2" s="755"/>
      <c r="D2" s="100"/>
      <c r="E2" s="100"/>
      <c r="F2" s="100"/>
    </row>
    <row r="4" spans="1:6" ht="15" x14ac:dyDescent="0.25">
      <c r="A4" s="754" t="str">
        <f>'VNOS PODATKOV'!C44</f>
        <v>INVESTITOR</v>
      </c>
      <c r="B4" s="754"/>
      <c r="C4" s="754"/>
      <c r="D4" s="353"/>
      <c r="E4" s="353"/>
      <c r="F4" s="353"/>
    </row>
    <row r="5" spans="1:6" ht="15" x14ac:dyDescent="0.25">
      <c r="A5" s="178" t="str">
        <f>'VNOS PODATKOV'!C45</f>
        <v>INVESTITOR 1</v>
      </c>
      <c r="B5" s="178"/>
      <c r="C5" s="47"/>
      <c r="D5" s="64"/>
      <c r="E5" s="64"/>
      <c r="F5" s="64"/>
    </row>
    <row r="6" spans="1:6" ht="15" x14ac:dyDescent="0.25">
      <c r="A6" s="91" t="str">
        <f>'VNOS PODATKOV'!C46</f>
        <v>ime in priimek ali naziv družbe</v>
      </c>
      <c r="B6" s="91"/>
      <c r="C6" s="96">
        <f>'VNOS PODATKOV'!D46</f>
        <v>0</v>
      </c>
      <c r="D6" s="96"/>
      <c r="E6" s="96"/>
      <c r="F6" s="72"/>
    </row>
    <row r="7" spans="1:6" ht="15" x14ac:dyDescent="0.25">
      <c r="A7" s="91" t="str">
        <f>'VNOS PODATKOV'!C47</f>
        <v>naslov ali poslovni naslov družbe</v>
      </c>
      <c r="B7" s="91"/>
      <c r="C7" s="96">
        <f>'VNOS PODATKOV'!D47</f>
        <v>0</v>
      </c>
      <c r="D7" s="96"/>
      <c r="E7" s="96"/>
      <c r="F7" s="72"/>
    </row>
    <row r="8" spans="1:6" ht="15" x14ac:dyDescent="0.25">
      <c r="A8" s="102" t="str">
        <f>'VNOS PODATKOV'!C48</f>
        <v>davčna številka</v>
      </c>
      <c r="B8" s="102"/>
      <c r="C8" s="38">
        <f>'VNOS PODATKOV'!D48</f>
        <v>0</v>
      </c>
      <c r="D8" s="237"/>
      <c r="E8" s="237"/>
      <c r="F8" s="38"/>
    </row>
    <row r="9" spans="1:6" ht="15" x14ac:dyDescent="0.25">
      <c r="A9" s="178" t="str">
        <f>'VNOS PODATKOV'!C49</f>
        <v>INVESTITOR 2</v>
      </c>
      <c r="B9" s="178"/>
      <c r="C9" s="47"/>
      <c r="D9" s="64"/>
      <c r="E9" s="64"/>
      <c r="F9" s="64"/>
    </row>
    <row r="10" spans="1:6" ht="15" x14ac:dyDescent="0.25">
      <c r="A10" s="91" t="str">
        <f>'VNOS PODATKOV'!C50</f>
        <v>ime in priimek ali naziv družbe</v>
      </c>
      <c r="B10" s="91"/>
      <c r="C10" s="96">
        <f>'VNOS PODATKOV'!D50</f>
        <v>0</v>
      </c>
      <c r="D10" s="82"/>
      <c r="E10" s="72"/>
      <c r="F10" s="72"/>
    </row>
    <row r="11" spans="1:6" ht="15" x14ac:dyDescent="0.25">
      <c r="A11" s="91" t="str">
        <f>'VNOS PODATKOV'!C51</f>
        <v>naslov ali poslovni naslov družbe</v>
      </c>
      <c r="B11" s="91"/>
      <c r="C11" s="96">
        <f>'VNOS PODATKOV'!D51</f>
        <v>0</v>
      </c>
      <c r="D11" s="82"/>
      <c r="E11" s="72"/>
      <c r="F11" s="72"/>
    </row>
    <row r="12" spans="1:6" ht="15" x14ac:dyDescent="0.25">
      <c r="A12" s="91" t="str">
        <f>'VNOS PODATKOV'!C52</f>
        <v>davčna številka</v>
      </c>
      <c r="B12" s="91"/>
      <c r="C12" s="201">
        <f>'VNOS PODATKOV'!D52</f>
        <v>0</v>
      </c>
      <c r="D12" s="464"/>
      <c r="E12" s="72"/>
      <c r="F12" s="72"/>
    </row>
    <row r="13" spans="1:6" ht="15" x14ac:dyDescent="0.25">
      <c r="A13" s="178" t="str">
        <f>'VNOS PODATKOV'!C53</f>
        <v>INVESTITOR 3</v>
      </c>
      <c r="B13" s="178"/>
      <c r="C13" s="47"/>
      <c r="D13" s="64"/>
      <c r="E13" s="64"/>
      <c r="F13" s="64"/>
    </row>
    <row r="14" spans="1:6" ht="15" x14ac:dyDescent="0.25">
      <c r="A14" s="91" t="str">
        <f>'VNOS PODATKOV'!C54</f>
        <v>ime in priimek ali naziv družbe</v>
      </c>
      <c r="B14" s="91"/>
      <c r="C14" s="96">
        <f>'VNOS PODATKOV'!D54</f>
        <v>0</v>
      </c>
      <c r="D14" s="82"/>
      <c r="E14" s="72"/>
      <c r="F14" s="72"/>
    </row>
    <row r="15" spans="1:6" ht="15" x14ac:dyDescent="0.25">
      <c r="A15" s="91" t="str">
        <f>'VNOS PODATKOV'!C55</f>
        <v>naslov ali poslovni naslov družbe</v>
      </c>
      <c r="B15" s="91"/>
      <c r="C15" s="96">
        <f>'VNOS PODATKOV'!D55</f>
        <v>0</v>
      </c>
      <c r="D15" s="82"/>
      <c r="E15" s="72"/>
      <c r="F15" s="72"/>
    </row>
    <row r="16" spans="1:6" ht="15" x14ac:dyDescent="0.25">
      <c r="A16" s="91" t="str">
        <f>'VNOS PODATKOV'!C56</f>
        <v>davčna številka</v>
      </c>
      <c r="B16" s="91"/>
      <c r="C16" s="96">
        <f>'VNOS PODATKOV'!D56</f>
        <v>0</v>
      </c>
      <c r="D16" s="82"/>
      <c r="E16" s="72"/>
      <c r="F16" s="72"/>
    </row>
    <row r="17" spans="1:7" ht="15" x14ac:dyDescent="0.25">
      <c r="A17" s="178"/>
      <c r="B17" s="178"/>
      <c r="C17" s="96"/>
      <c r="D17" s="82"/>
      <c r="E17" s="64"/>
      <c r="F17" s="64"/>
    </row>
    <row r="18" spans="1:7" ht="15" x14ac:dyDescent="0.25">
      <c r="A18" s="754" t="str">
        <f>'VNOS PODATKOV'!C57</f>
        <v>KONTAKTNA OSEBA</v>
      </c>
      <c r="B18" s="754"/>
      <c r="C18" s="754"/>
      <c r="D18" s="353"/>
      <c r="E18" s="353"/>
      <c r="F18" s="353"/>
    </row>
    <row r="19" spans="1:7" ht="15" x14ac:dyDescent="0.25">
      <c r="A19" s="102" t="str">
        <f>'VNOS PODATKOV'!C58</f>
        <v>ime in priimek</v>
      </c>
      <c r="B19" s="102"/>
      <c r="C19" s="125">
        <f>'VNOS PODATKOV'!D58</f>
        <v>0</v>
      </c>
      <c r="D19" s="108"/>
      <c r="E19" s="38"/>
      <c r="F19" s="38"/>
    </row>
    <row r="20" spans="1:7" ht="15" x14ac:dyDescent="0.25">
      <c r="A20" s="102" t="str">
        <f>'VNOS PODATKOV'!C59</f>
        <v>telefonska številka</v>
      </c>
      <c r="B20" s="102"/>
      <c r="C20" s="125">
        <f>'VNOS PODATKOV'!D59</f>
        <v>0</v>
      </c>
      <c r="D20" s="108"/>
      <c r="E20" s="38"/>
      <c r="F20" s="38"/>
    </row>
    <row r="21" spans="1:7" ht="15" x14ac:dyDescent="0.25">
      <c r="A21" s="102" t="str">
        <f>'VNOS PODATKOV'!C60</f>
        <v>elektronski naslov</v>
      </c>
      <c r="B21" s="102"/>
      <c r="C21" s="38">
        <f>'VNOS PODATKOV'!D60</f>
        <v>0</v>
      </c>
      <c r="D21" s="237"/>
      <c r="E21" s="38"/>
      <c r="F21" s="38"/>
    </row>
    <row r="22" spans="1:7" ht="15" x14ac:dyDescent="0.25">
      <c r="A22" s="47"/>
      <c r="B22" s="47"/>
      <c r="C22" s="125"/>
      <c r="D22" s="108"/>
      <c r="E22" s="125"/>
      <c r="F22" s="125"/>
    </row>
    <row r="23" spans="1:7" ht="15" x14ac:dyDescent="0.25">
      <c r="A23" s="353" t="str">
        <f>'VNOS PODATKOV'!C61</f>
        <v>POOBLAŠČENEC</v>
      </c>
      <c r="B23" s="353"/>
      <c r="C23" s="534"/>
      <c r="D23" s="353"/>
      <c r="E23" s="353"/>
      <c r="F23" s="353"/>
      <c r="G23" s="32"/>
    </row>
    <row r="24" spans="1:7" ht="15" x14ac:dyDescent="0.25">
      <c r="A24" s="110" t="str">
        <f>'VNOS PODATKOV'!C62</f>
        <v>podatki se vpišejo, kadar je imenovan pooblaščenec</v>
      </c>
      <c r="B24" s="62"/>
      <c r="C24" s="535"/>
      <c r="D24" s="62"/>
      <c r="E24" s="62"/>
      <c r="F24" s="62"/>
    </row>
    <row r="25" spans="1:7" ht="15" x14ac:dyDescent="0.25">
      <c r="A25" s="102" t="str">
        <f>'VNOS PODATKOV'!C64</f>
        <v>ime in priimek ali naziv družbe</v>
      </c>
      <c r="B25" s="102"/>
      <c r="C25" s="22" t="str">
        <f>IF('VNOS PODATKOV'!D$63=TRUE,'VNOS PODATKOV'!D64, "")</f>
        <v/>
      </c>
      <c r="D25" s="97"/>
      <c r="E25" s="101"/>
      <c r="F25" s="101"/>
    </row>
    <row r="26" spans="1:7" ht="27" x14ac:dyDescent="0.25">
      <c r="A26" s="102" t="str">
        <f>'VNOS PODATKOV'!C65</f>
        <v>naslov ali poslovni naslov družbe</v>
      </c>
      <c r="B26" s="102"/>
      <c r="C26" s="22" t="str">
        <f>IF('VNOS PODATKOV'!D$63=TRUE,'VNOS PODATKOV'!D65, "")</f>
        <v/>
      </c>
      <c r="D26" s="97"/>
      <c r="E26" s="203"/>
      <c r="F26" s="203"/>
    </row>
    <row r="27" spans="1:7" ht="15" x14ac:dyDescent="0.25">
      <c r="A27" s="102" t="str">
        <f>'VNOS PODATKOV'!C66</f>
        <v>kontaktna oseba</v>
      </c>
      <c r="B27" s="102"/>
      <c r="C27" s="22" t="str">
        <f>IF('VNOS PODATKOV'!D$63=TRUE,'VNOS PODATKOV'!D66, "")</f>
        <v/>
      </c>
      <c r="D27" s="97"/>
      <c r="E27" s="202"/>
      <c r="F27" s="202"/>
    </row>
    <row r="28" spans="1:7" ht="15" x14ac:dyDescent="0.25">
      <c r="A28" s="103" t="str">
        <f>'VNOS PODATKOV'!C67</f>
        <v>telefonska številka</v>
      </c>
      <c r="B28" s="102"/>
      <c r="C28" s="22" t="str">
        <f>IF('VNOS PODATKOV'!D$63=TRUE,'VNOS PODATKOV'!D67, "")</f>
        <v/>
      </c>
      <c r="D28" s="240"/>
      <c r="E28" s="48"/>
      <c r="F28" s="48"/>
    </row>
    <row r="29" spans="1:7" ht="15" x14ac:dyDescent="0.25">
      <c r="A29" s="102" t="str">
        <f>'VNOS PODATKOV'!C68</f>
        <v>elektronski naslov</v>
      </c>
      <c r="B29" s="102"/>
      <c r="C29" s="22" t="str">
        <f>IF('VNOS PODATKOV'!D$63=TRUE,'VNOS PODATKOV'!D68, "")</f>
        <v/>
      </c>
      <c r="D29" s="240"/>
      <c r="E29" s="202"/>
      <c r="F29" s="202"/>
    </row>
    <row r="30" spans="1:7" ht="15" x14ac:dyDescent="0.25">
      <c r="A30" s="47"/>
      <c r="B30" s="47"/>
      <c r="C30" s="22"/>
      <c r="D30" s="86"/>
      <c r="E30" s="41"/>
      <c r="F30" s="41"/>
    </row>
    <row r="31" spans="1:7" ht="15" x14ac:dyDescent="0.25">
      <c r="A31" s="353" t="s">
        <v>580</v>
      </c>
      <c r="B31" s="353"/>
      <c r="C31" s="534"/>
      <c r="D31" s="353"/>
      <c r="E31" s="353"/>
      <c r="F31" s="353"/>
    </row>
    <row r="32" spans="1:7" ht="15" x14ac:dyDescent="0.25">
      <c r="A32" s="171" t="s">
        <v>98</v>
      </c>
      <c r="B32" s="171"/>
      <c r="C32" s="756">
        <f>'VNOS PODATKOV'!D355</f>
        <v>0</v>
      </c>
      <c r="D32" s="756"/>
      <c r="E32" s="756"/>
      <c r="F32" s="756"/>
    </row>
    <row r="33" spans="1:7" ht="15" x14ac:dyDescent="0.25">
      <c r="A33" s="102" t="s">
        <v>2</v>
      </c>
      <c r="B33" s="102"/>
      <c r="C33" s="757">
        <f>'VNOS PODATKOV'!D356</f>
        <v>0</v>
      </c>
      <c r="D33" s="757"/>
      <c r="E33" s="757"/>
      <c r="F33" s="757"/>
    </row>
    <row r="34" spans="1:7" ht="15" x14ac:dyDescent="0.25">
      <c r="A34" s="47"/>
      <c r="B34" s="47"/>
      <c r="C34" s="22"/>
      <c r="D34" s="22"/>
      <c r="E34" s="22"/>
      <c r="F34" s="22"/>
    </row>
    <row r="35" spans="1:7" ht="15" x14ac:dyDescent="0.25">
      <c r="A35" s="353" t="str">
        <f>'VNOS PODATKOV'!C362</f>
        <v>PODATKI O IZDANEM GRADBENEM DOVOLJENJU</v>
      </c>
      <c r="B35" s="353"/>
      <c r="C35" s="534"/>
      <c r="D35" s="353"/>
      <c r="E35" s="353"/>
      <c r="F35" s="353"/>
      <c r="G35" s="32"/>
    </row>
    <row r="36" spans="1:7" ht="15" x14ac:dyDescent="0.25">
      <c r="A36" s="102" t="str">
        <f>'VNOS PODATKOV'!C364</f>
        <v>navedba organa</v>
      </c>
      <c r="B36" s="102"/>
      <c r="C36" s="125">
        <f>'VNOS PODATKOV'!D364</f>
        <v>0</v>
      </c>
      <c r="D36" s="108"/>
      <c r="E36" s="38"/>
      <c r="F36" s="38"/>
    </row>
    <row r="37" spans="1:7" ht="15" x14ac:dyDescent="0.25">
      <c r="A37" s="102" t="str">
        <f>'VNOS PODATKOV'!C365</f>
        <v>številka dovoljenja</v>
      </c>
      <c r="B37" s="102"/>
      <c r="C37" s="125">
        <f>'VNOS PODATKOV'!D365</f>
        <v>0</v>
      </c>
      <c r="D37" s="108"/>
      <c r="E37" s="38"/>
      <c r="F37" s="38"/>
    </row>
    <row r="38" spans="1:7" ht="15" x14ac:dyDescent="0.25">
      <c r="A38" s="102" t="str">
        <f>'VNOS PODATKOV'!C366</f>
        <v>datum dovoljenja</v>
      </c>
      <c r="B38" s="102"/>
      <c r="C38" s="538">
        <f>'VNOS PODATKOV'!D366</f>
        <v>0</v>
      </c>
      <c r="D38" s="251"/>
      <c r="E38" s="38"/>
      <c r="F38" s="38"/>
    </row>
    <row r="39" spans="1:7" ht="15" x14ac:dyDescent="0.25">
      <c r="A39" s="102" t="str">
        <f>'VNOS PODATKOV'!C368</f>
        <v>pravnomočnost</v>
      </c>
      <c r="B39" s="102"/>
      <c r="C39" s="538">
        <f>'VNOS PODATKOV'!D368</f>
        <v>0</v>
      </c>
      <c r="D39" s="251"/>
      <c r="E39" s="38"/>
      <c r="F39" s="38"/>
    </row>
    <row r="40" spans="1:7" ht="15" x14ac:dyDescent="0.25">
      <c r="A40" s="47"/>
      <c r="B40" s="47"/>
      <c r="C40" s="538"/>
      <c r="D40" s="251"/>
      <c r="E40" s="125"/>
      <c r="F40" s="125"/>
    </row>
    <row r="41" spans="1:7" ht="15" x14ac:dyDescent="0.25">
      <c r="A41" s="353" t="str">
        <f>'VNOS PODATKOV'!C369</f>
        <v>PODATKI O SPREMEMBI GRADBENEGA DOVOLJENJA</v>
      </c>
      <c r="B41" s="353"/>
      <c r="C41" s="534"/>
      <c r="D41" s="353"/>
      <c r="E41" s="353"/>
      <c r="F41" s="353"/>
      <c r="G41" s="32"/>
    </row>
    <row r="42" spans="1:7" ht="15" x14ac:dyDescent="0.25">
      <c r="A42" s="102" t="str">
        <f>'VNOS PODATKOV'!C371</f>
        <v>navedba organa</v>
      </c>
      <c r="B42" s="102"/>
      <c r="C42" s="125">
        <f>'VNOS PODATKOV'!D371</f>
        <v>0</v>
      </c>
      <c r="D42" s="108"/>
      <c r="E42" s="38"/>
      <c r="F42" s="38"/>
    </row>
    <row r="43" spans="1:7" ht="15" x14ac:dyDescent="0.25">
      <c r="A43" s="102" t="str">
        <f>'VNOS PODATKOV'!C372</f>
        <v>številka dovoljenja</v>
      </c>
      <c r="B43" s="102"/>
      <c r="C43" s="125">
        <f>'VNOS PODATKOV'!D372</f>
        <v>0</v>
      </c>
      <c r="D43" s="108"/>
      <c r="E43" s="38"/>
      <c r="F43" s="38"/>
    </row>
    <row r="44" spans="1:7" ht="15" x14ac:dyDescent="0.25">
      <c r="A44" s="102" t="str">
        <f>'VNOS PODATKOV'!C373</f>
        <v>datum dovoljenja</v>
      </c>
      <c r="B44" s="102"/>
      <c r="C44" s="538">
        <f>'VNOS PODATKOV'!D373</f>
        <v>0</v>
      </c>
      <c r="D44" s="251"/>
      <c r="E44" s="38"/>
      <c r="F44" s="38"/>
    </row>
    <row r="45" spans="1:7" ht="15" x14ac:dyDescent="0.25">
      <c r="A45" s="102" t="str">
        <f>'VNOS PODATKOV'!C375</f>
        <v>pravnomočnost</v>
      </c>
      <c r="B45" s="102"/>
      <c r="C45" s="538">
        <f>'VNOS PODATKOV'!D375</f>
        <v>0</v>
      </c>
      <c r="D45" s="251"/>
      <c r="E45" s="38"/>
      <c r="F45" s="38"/>
    </row>
    <row r="46" spans="1:7" ht="15" x14ac:dyDescent="0.25">
      <c r="A46" s="754" t="str">
        <f>'VNOS PODATKOV'!C172</f>
        <v>PODATKI O GRADNJI</v>
      </c>
      <c r="B46" s="754"/>
      <c r="C46" s="754"/>
      <c r="D46" s="754"/>
      <c r="E46" s="754"/>
      <c r="F46" s="754"/>
    </row>
    <row r="47" spans="1:7" x14ac:dyDescent="0.25">
      <c r="A47" s="27" t="str">
        <f>'VNOS PODATKOV'!C175</f>
        <v>naziv gradnje</v>
      </c>
      <c r="B47" s="36"/>
      <c r="C47" s="741">
        <f>'VNOS PODATKOV'!D175</f>
        <v>0</v>
      </c>
      <c r="D47" s="741"/>
      <c r="E47" s="741"/>
      <c r="F47" s="741"/>
    </row>
    <row r="48" spans="1:7" ht="34.15" customHeight="1" x14ac:dyDescent="0.25">
      <c r="A48" s="106" t="s">
        <v>1065</v>
      </c>
      <c r="B48" s="38"/>
      <c r="C48" s="722"/>
      <c r="D48" s="722"/>
      <c r="E48" s="722"/>
      <c r="F48" s="722"/>
    </row>
    <row r="49" spans="1:6" ht="15" x14ac:dyDescent="0.25">
      <c r="A49" s="27"/>
      <c r="B49" s="570" t="b">
        <f>IF('VNOS PODATKOV'!D213=TRUE,TRUE,FALSE)</f>
        <v>0</v>
      </c>
      <c r="C49" s="38" t="str">
        <f>'VNOS PODATKOV'!C213</f>
        <v>objekt z vplivi na okolje</v>
      </c>
      <c r="D49" s="202"/>
      <c r="E49" s="202"/>
      <c r="F49" s="202"/>
    </row>
    <row r="50" spans="1:6" ht="15" x14ac:dyDescent="0.25">
      <c r="A50" s="27"/>
      <c r="B50" s="570" t="b">
        <f>IF('VNOS PODATKOV'!D219=TRUE,TRUE,FALSE)</f>
        <v>0</v>
      </c>
      <c r="C50" s="237" t="str">
        <f>'VNOS PODATKOV'!C219</f>
        <v>predhodna presoja vplivov na okolje</v>
      </c>
      <c r="D50" s="202"/>
      <c r="E50" s="202"/>
      <c r="F50" s="202"/>
    </row>
    <row r="51" spans="1:6" ht="15" x14ac:dyDescent="0.25">
      <c r="A51" s="27"/>
      <c r="B51" s="570" t="b">
        <f>IF('VNOS PODATKOV'!D171=TRUE,TRUE,FALSE)</f>
        <v>0</v>
      </c>
      <c r="C51" s="237" t="str">
        <f>'VNOS PODATKOV'!C171</f>
        <v>vloga se nanaša samo na nezatevni objekt</v>
      </c>
      <c r="D51" s="202"/>
      <c r="E51" s="202"/>
      <c r="F51" s="202"/>
    </row>
    <row r="52" spans="1:6" x14ac:dyDescent="0.25">
      <c r="C52" s="4"/>
      <c r="E52" s="33"/>
      <c r="F52" s="567"/>
    </row>
    <row r="53" spans="1:6" ht="15" x14ac:dyDescent="0.25">
      <c r="A53" s="754" t="s">
        <v>581</v>
      </c>
      <c r="B53" s="754" t="b">
        <v>1</v>
      </c>
      <c r="C53" s="754"/>
      <c r="D53" s="754"/>
      <c r="E53" s="754"/>
      <c r="F53" s="754"/>
    </row>
    <row r="54" spans="1:6" ht="15" x14ac:dyDescent="0.25">
      <c r="A54" s="713" t="s">
        <v>1066</v>
      </c>
      <c r="B54" s="713"/>
      <c r="C54" s="713"/>
      <c r="D54" s="713"/>
      <c r="E54" s="713"/>
      <c r="F54" s="713"/>
    </row>
    <row r="55" spans="1:6" x14ac:dyDescent="0.25">
      <c r="A55" s="252" t="s">
        <v>114</v>
      </c>
      <c r="B55" s="20"/>
      <c r="C55" s="209"/>
      <c r="D55" s="209"/>
      <c r="E55" s="209"/>
      <c r="F55" s="209"/>
    </row>
    <row r="56" spans="1:6" x14ac:dyDescent="0.25">
      <c r="A56" s="224" t="s">
        <v>115</v>
      </c>
      <c r="B56" s="21"/>
      <c r="C56" s="209"/>
      <c r="D56" s="209"/>
      <c r="E56" s="209"/>
      <c r="F56" s="209"/>
    </row>
    <row r="57" spans="1:6" x14ac:dyDescent="0.25">
      <c r="A57" s="475" t="s">
        <v>92</v>
      </c>
      <c r="B57" s="21"/>
      <c r="C57" s="209"/>
      <c r="D57" s="209"/>
      <c r="E57" s="209"/>
      <c r="F57" s="209"/>
    </row>
    <row r="58" spans="1:6" ht="15" x14ac:dyDescent="0.25">
      <c r="A58" s="228"/>
      <c r="B58" s="228"/>
      <c r="C58" s="228"/>
      <c r="D58" s="228"/>
      <c r="E58" s="228"/>
      <c r="F58" s="228"/>
    </row>
    <row r="59" spans="1:6" ht="15" x14ac:dyDescent="0.25">
      <c r="A59" s="353" t="s">
        <v>956</v>
      </c>
      <c r="B59" s="353"/>
      <c r="C59" s="534"/>
      <c r="D59" s="353"/>
      <c r="E59" s="353"/>
      <c r="F59" s="353"/>
    </row>
    <row r="60" spans="1:6" ht="15" x14ac:dyDescent="0.25">
      <c r="A60" s="227" t="str">
        <f>'VNOS PODATKOV'!C157</f>
        <v>podatki se vpišejo, če dokumentacijo izdela projektant</v>
      </c>
      <c r="B60"/>
      <c r="C60" s="535"/>
      <c r="D60" s="62"/>
      <c r="E60" s="62"/>
      <c r="F60" s="62"/>
    </row>
    <row r="61" spans="1:6" ht="15" customHeight="1" x14ac:dyDescent="0.25">
      <c r="A61" s="73" t="s">
        <v>140</v>
      </c>
      <c r="B61" s="28"/>
      <c r="C61" s="97" t="str">
        <f>'VNOS PODATKOV'!E159</f>
        <v>DGD (projektna dokumentacija za pridobivanje mnenj in gradbenega dovoljenja)</v>
      </c>
      <c r="D61" s="529"/>
      <c r="E61" s="529"/>
      <c r="F61" s="529"/>
    </row>
    <row r="62" spans="1:6" ht="15" x14ac:dyDescent="0.25">
      <c r="A62" s="72" t="str">
        <f>'VNOS PODATKOV'!C160</f>
        <v>številka projekta</v>
      </c>
      <c r="B62" s="95"/>
      <c r="C62" s="97">
        <f>'VNOS PODATKOV'!E160</f>
        <v>0</v>
      </c>
      <c r="D62" s="97"/>
      <c r="E62" s="34"/>
      <c r="F62" s="34"/>
    </row>
    <row r="63" spans="1:6" ht="15" x14ac:dyDescent="0.25">
      <c r="A63" s="72" t="str">
        <f>'VNOS PODATKOV'!C161</f>
        <v>datum izdelave</v>
      </c>
      <c r="B63" s="95"/>
      <c r="C63" s="97">
        <f>'VNOS PODATKOV'!E161</f>
        <v>0</v>
      </c>
      <c r="D63" s="164"/>
      <c r="E63" s="34"/>
      <c r="F63" s="34"/>
    </row>
    <row r="64" spans="1:6" ht="15" x14ac:dyDescent="0.25">
      <c r="A64" s="72" t="str">
        <f>'VNOS PODATKOV'!C87</f>
        <v>projektant (naziv družbe)</v>
      </c>
      <c r="B64" s="95"/>
      <c r="C64" s="97">
        <f>'VNOS PODATKOV'!D87</f>
        <v>0</v>
      </c>
      <c r="D64" s="97"/>
      <c r="E64" s="61"/>
      <c r="F64" s="61"/>
    </row>
    <row r="65" spans="1:6" ht="15" x14ac:dyDescent="0.25">
      <c r="A65" s="72" t="str">
        <f>'VNOS PODATKOV'!C88</f>
        <v>naslov</v>
      </c>
      <c r="B65" s="95"/>
      <c r="C65" s="97">
        <f>'VNOS PODATKOV'!D88</f>
        <v>0</v>
      </c>
      <c r="D65" s="97"/>
      <c r="E65" s="61"/>
      <c r="F65" s="61"/>
    </row>
    <row r="66" spans="1:6" ht="15" x14ac:dyDescent="0.25">
      <c r="A66" s="64"/>
      <c r="B66" s="46"/>
      <c r="C66" s="97"/>
      <c r="D66" s="97"/>
      <c r="E66" s="34"/>
      <c r="F66" s="34"/>
    </row>
    <row r="67" spans="1:6" ht="15" x14ac:dyDescent="0.25">
      <c r="A67" s="353" t="s">
        <v>124</v>
      </c>
      <c r="B67" s="353"/>
      <c r="C67" s="534"/>
      <c r="D67" s="353"/>
      <c r="E67" s="353"/>
      <c r="F67" s="353"/>
    </row>
    <row r="68" spans="1:6" ht="15" x14ac:dyDescent="0.25">
      <c r="A68" s="110" t="str">
        <f>'VNOS PODATKOV'!C218</f>
        <v>podatki se vpišejo, če gre za objekt z vplivi na okolje in če je bil izveden predhodni postopek v skladu z zakonom, ki ureja varstvo okolja</v>
      </c>
      <c r="B68" s="62"/>
      <c r="C68" s="535"/>
      <c r="D68" s="62"/>
      <c r="E68" s="62"/>
      <c r="F68" s="62"/>
    </row>
    <row r="69" spans="1:6" ht="15" x14ac:dyDescent="0.25">
      <c r="A69" s="740" t="str">
        <f>'VNOS PODATKOV'!C220</f>
        <v>številka sklepa</v>
      </c>
      <c r="B69" s="740"/>
      <c r="C69" s="22">
        <f>'VNOS PODATKOV'!D220</f>
        <v>0</v>
      </c>
      <c r="D69" s="97"/>
      <c r="E69" s="22"/>
      <c r="F69" s="22"/>
    </row>
    <row r="70" spans="1:6" ht="15" x14ac:dyDescent="0.25">
      <c r="A70" s="23" t="str">
        <f>'VNOS PODATKOV'!C221</f>
        <v>datum sklepa</v>
      </c>
      <c r="B70" s="6"/>
      <c r="C70" s="340">
        <f>'VNOS PODATKOV'!D221</f>
        <v>0</v>
      </c>
      <c r="D70" s="97"/>
      <c r="E70" s="22"/>
      <c r="F70" s="22"/>
    </row>
    <row r="71" spans="1:6" ht="15" x14ac:dyDescent="0.25">
      <c r="A71" s="88"/>
      <c r="B71" s="614"/>
      <c r="C71" s="340"/>
      <c r="D71" s="97"/>
      <c r="E71" s="22"/>
      <c r="F71" s="22"/>
    </row>
    <row r="72" spans="1:6" ht="15" x14ac:dyDescent="0.25">
      <c r="A72" s="754" t="s">
        <v>118</v>
      </c>
      <c r="B72" s="754"/>
      <c r="C72" s="754"/>
      <c r="D72" s="754"/>
      <c r="E72" s="754"/>
      <c r="F72" s="754"/>
    </row>
    <row r="73" spans="1:6" ht="15" x14ac:dyDescent="0.25">
      <c r="A73" s="110" t="str">
        <f>'VNOS PODATKOV'!C212</f>
        <v>podatki se vpišejo, kadar gre za objekt z vplivi na okolje</v>
      </c>
      <c r="B73"/>
      <c r="C73" s="535"/>
      <c r="D73" s="242"/>
      <c r="E73"/>
      <c r="F73"/>
    </row>
    <row r="74" spans="1:6" ht="15" x14ac:dyDescent="0.25">
      <c r="A74" s="739" t="str">
        <f>'VNOS PODATKOV'!C214</f>
        <v>številka poročila</v>
      </c>
      <c r="B74" s="739"/>
      <c r="C74" s="22">
        <f>'VNOS PODATKOV'!D214</f>
        <v>0</v>
      </c>
      <c r="D74" s="97"/>
      <c r="E74" s="202"/>
      <c r="F74" s="37"/>
    </row>
    <row r="75" spans="1:6" ht="15" x14ac:dyDescent="0.25">
      <c r="A75" s="23" t="str">
        <f>'VNOS PODATKOV'!C215</f>
        <v>datum izdelave poročila</v>
      </c>
      <c r="B75" s="63"/>
      <c r="C75" s="539">
        <f>'VNOS PODATKOV'!D215</f>
        <v>0</v>
      </c>
      <c r="D75" s="132"/>
      <c r="E75" s="202"/>
      <c r="F75" s="37"/>
    </row>
    <row r="76" spans="1:6" ht="15" customHeight="1" x14ac:dyDescent="0.25">
      <c r="A76" s="739" t="str">
        <f>'VNOS PODATKOV'!C216</f>
        <v>izdelovalec poročila</v>
      </c>
      <c r="B76" s="739"/>
      <c r="C76" s="22">
        <f>'VNOS PODATKOV'!D216</f>
        <v>0</v>
      </c>
      <c r="D76" s="97"/>
      <c r="E76" s="202"/>
      <c r="F76" s="24"/>
    </row>
    <row r="77" spans="1:6" ht="15" customHeight="1" x14ac:dyDescent="0.25">
      <c r="A77" s="27"/>
      <c r="B77" s="27"/>
      <c r="C77" s="22"/>
      <c r="D77" s="97"/>
      <c r="E77" s="22"/>
      <c r="F77" s="22"/>
    </row>
    <row r="78" spans="1:6" ht="15" x14ac:dyDescent="0.25">
      <c r="A78" s="353" t="s">
        <v>142</v>
      </c>
      <c r="B78" s="353"/>
      <c r="C78" s="534"/>
      <c r="D78" s="353"/>
      <c r="E78" s="353"/>
      <c r="F78" s="353"/>
    </row>
    <row r="79" spans="1:6" ht="15" x14ac:dyDescent="0.25">
      <c r="A79" s="713" t="s">
        <v>1067</v>
      </c>
      <c r="B79" s="713"/>
      <c r="C79" s="713"/>
      <c r="D79" s="713"/>
      <c r="E79" s="713"/>
      <c r="F79" s="713"/>
    </row>
    <row r="80" spans="1:6" ht="40.5" x14ac:dyDescent="0.25">
      <c r="A80" s="104"/>
      <c r="B80" s="102"/>
      <c r="C80" s="249" t="str">
        <f>'VNOS PODATKOV'!E292</f>
        <v>navedba mnenjedajalca</v>
      </c>
      <c r="D80" s="249" t="str">
        <f>'VNOS PODATKOV'!I288</f>
        <v>datum podaje zahtevka za mnenje</v>
      </c>
      <c r="E80" s="239" t="str">
        <f>'VNOS PODATKOV'!J292</f>
        <v>številka mnenja</v>
      </c>
      <c r="F80" s="239" t="str">
        <f>'VNOS PODATKOV'!K292</f>
        <v>datum mnenja</v>
      </c>
    </row>
    <row r="81" spans="1:6" ht="15" x14ac:dyDescent="0.25">
      <c r="A81" s="236" t="str">
        <f>'VNOS PODATKOV'!C286</f>
        <v>SKLADNOST S PROSTORSKIMI AKTI</v>
      </c>
      <c r="B81" s="236"/>
      <c r="C81" s="526"/>
      <c r="D81" s="523"/>
      <c r="E81" s="236"/>
      <c r="F81" s="523"/>
    </row>
    <row r="82" spans="1:6" ht="15" x14ac:dyDescent="0.25">
      <c r="A82" s="91" t="s">
        <v>171</v>
      </c>
      <c r="B82" s="91"/>
      <c r="C82" s="43">
        <f>'VNOS PODATKOV'!E289</f>
        <v>0</v>
      </c>
      <c r="D82" s="425">
        <f>'VNOS PODATKOV'!I289</f>
        <v>0</v>
      </c>
      <c r="E82" s="43">
        <f>'VNOS PODATKOV'!J289</f>
        <v>0</v>
      </c>
      <c r="F82" s="425">
        <f>'VNOS PODATKOV'!K289</f>
        <v>0</v>
      </c>
    </row>
    <row r="83" spans="1:6" ht="15" x14ac:dyDescent="0.25">
      <c r="A83" s="248" t="str">
        <f>'VNOS PODATKOV'!C290</f>
        <v>VAROVANA, VARSTVENA IN OGROŽENA OBMOČJA, VODNA IN PRIOBALNA ZEMLJIŠČA</v>
      </c>
      <c r="B83" s="248"/>
      <c r="C83" s="527"/>
      <c r="D83" s="532"/>
      <c r="E83" s="248"/>
      <c r="F83" s="532"/>
    </row>
    <row r="84" spans="1:6" ht="27" x14ac:dyDescent="0.25">
      <c r="A84" s="47" t="str">
        <f>IFERROR(INDEX('VNOS PODATKOV'!$C$293:$K$310,MATCH(ROW()-ROW(A$83),'VNOS PODATKOV'!$L$293:$L$310,0),1),"")</f>
        <v/>
      </c>
      <c r="B84" s="20"/>
      <c r="C84" s="528" t="str">
        <f>IFERROR(INDEX('VNOS PODATKOV'!$C$293:$K$310,MATCH(ROW()-ROW(A$83),'VNOS PODATKOV'!$L$293:$L$310,0),3),"")</f>
        <v/>
      </c>
      <c r="D84" s="284" t="str">
        <f>IFERROR(INDEX('VNOS PODATKOV'!$C$293:$K$310,MATCH(ROW()-ROW(A$83),'VNOS PODATKOV'!$L$293:$L$310,0),7),"")</f>
        <v/>
      </c>
      <c r="E84" s="34" t="str">
        <f>IFERROR(INDEX('VNOS PODATKOV'!$C$293:$K$310,MATCH(ROW()-ROW(A$83),'VNOS PODATKOV'!$L$293:$L$310,0),8),"")</f>
        <v/>
      </c>
      <c r="F84" s="284" t="str">
        <f>IFERROR(INDEX('VNOS PODATKOV'!$C$293:$K$310,MATCH(ROW()-ROW(B$83),'VNOS PODATKOV'!$L$293:$L$310,0),9),"")</f>
        <v/>
      </c>
    </row>
    <row r="85" spans="1:6" ht="15" x14ac:dyDescent="0.25">
      <c r="A85" s="47" t="str">
        <f>IFERROR(INDEX('VNOS PODATKOV'!$C$293:$K$310,MATCH(ROW()-ROW(A$83),'VNOS PODATKOV'!$L$293:$L$310,0),1),"")</f>
        <v/>
      </c>
      <c r="B85" s="23"/>
      <c r="C85" s="528" t="str">
        <f>IFERROR(INDEX('VNOS PODATKOV'!$C$293:$K$310,MATCH(ROW()-ROW(A$83),'VNOS PODATKOV'!$L$293:$L$310,0),3),"")</f>
        <v/>
      </c>
      <c r="D85" s="284" t="str">
        <f>IFERROR(INDEX('VNOS PODATKOV'!$C$293:$K$310,MATCH(ROW()-ROW(A$83),'VNOS PODATKOV'!$L$293:$L$310,0),7),"")</f>
        <v/>
      </c>
      <c r="E85" s="34" t="str">
        <f>IFERROR(INDEX('VNOS PODATKOV'!$C$293:$K$310,MATCH(ROW()-ROW(A$83),'VNOS PODATKOV'!$L$293:$L$310,0),8),"")</f>
        <v/>
      </c>
      <c r="F85" s="284" t="str">
        <f>IFERROR(INDEX('VNOS PODATKOV'!$C$293:$K$310,MATCH(ROW()-ROW(B$83),'VNOS PODATKOV'!$L$293:$L$310,0),9),"")</f>
        <v/>
      </c>
    </row>
    <row r="86" spans="1:6" ht="15" x14ac:dyDescent="0.25">
      <c r="A86" s="46" t="str">
        <f>IFERROR(INDEX('VNOS PODATKOV'!$C$293:$K$310,MATCH(ROW()-ROW(A$83),'VNOS PODATKOV'!$L$293:$L$310,0),1),"")</f>
        <v/>
      </c>
      <c r="B86" s="23"/>
      <c r="C86" s="528" t="str">
        <f>IFERROR(INDEX('VNOS PODATKOV'!$C$293:$K$310,MATCH(ROW()-ROW(A$83),'VNOS PODATKOV'!$L$293:$L$310,0),3),"")</f>
        <v/>
      </c>
      <c r="D86" s="284" t="str">
        <f>IFERROR(INDEX('VNOS PODATKOV'!$C$293:$K$310,MATCH(ROW()-ROW(A$83),'VNOS PODATKOV'!$L$293:$L$310,0),7),"")</f>
        <v/>
      </c>
      <c r="E86" s="34" t="str">
        <f>IFERROR(INDEX('VNOS PODATKOV'!$C$293:$K$310,MATCH(ROW()-ROW(A$83),'VNOS PODATKOV'!$L$293:$L$310,0),8),"")</f>
        <v/>
      </c>
      <c r="F86" s="284" t="str">
        <f>IFERROR(INDEX('VNOS PODATKOV'!$C$293:$K$310,MATCH(ROW()-ROW(B$83),'VNOS PODATKOV'!$L$293:$L$310,0),9),"")</f>
        <v/>
      </c>
    </row>
    <row r="87" spans="1:6" ht="15" x14ac:dyDescent="0.25">
      <c r="A87" s="47" t="str">
        <f>IFERROR(INDEX('VNOS PODATKOV'!$C$293:$K$310,MATCH(ROW()-ROW(A$83),'VNOS PODATKOV'!$L$293:$L$310,0),1),"")</f>
        <v/>
      </c>
      <c r="B87" s="23"/>
      <c r="C87" s="528" t="str">
        <f>IFERROR(INDEX('VNOS PODATKOV'!$C$293:$K$310,MATCH(ROW()-ROW(A$83),'VNOS PODATKOV'!$L$293:$L$310,0),3),"")</f>
        <v/>
      </c>
      <c r="D87" s="284" t="str">
        <f>IFERROR(INDEX('VNOS PODATKOV'!$C$293:$K$310,MATCH(ROW()-ROW(A$83),'VNOS PODATKOV'!$L$293:$L$310,0),7),"")</f>
        <v/>
      </c>
      <c r="E87" s="34" t="str">
        <f>IFERROR(INDEX('VNOS PODATKOV'!$C$293:$K$310,MATCH(ROW()-ROW(A$83),'VNOS PODATKOV'!$L$293:$L$310,0),8),"")</f>
        <v/>
      </c>
      <c r="F87" s="284" t="str">
        <f>IFERROR(INDEX('VNOS PODATKOV'!$C$293:$K$310,MATCH(ROW()-ROW(B$83),'VNOS PODATKOV'!$L$293:$L$310,0),9),"")</f>
        <v/>
      </c>
    </row>
    <row r="88" spans="1:6" ht="15" x14ac:dyDescent="0.25">
      <c r="A88" s="47" t="str">
        <f>IFERROR(INDEX('VNOS PODATKOV'!$C$293:$K$310,MATCH(ROW()-ROW(A$83),'VNOS PODATKOV'!$L$293:$L$310,0),1),"")</f>
        <v/>
      </c>
      <c r="B88" s="23"/>
      <c r="C88" s="528" t="str">
        <f>IFERROR(INDEX('VNOS PODATKOV'!$C$293:$K$310,MATCH(ROW()-ROW(A$83),'VNOS PODATKOV'!$L$293:$L$310,0),3),"")</f>
        <v/>
      </c>
      <c r="D88" s="284" t="str">
        <f>IFERROR(INDEX('VNOS PODATKOV'!$C$293:$K$310,MATCH(ROW()-ROW(A$83),'VNOS PODATKOV'!$L$293:$L$310,0),7),"")</f>
        <v/>
      </c>
      <c r="E88" s="34" t="str">
        <f>IFERROR(INDEX('VNOS PODATKOV'!$C$293:$K$310,MATCH(ROW()-ROW(A$83),'VNOS PODATKOV'!$L$293:$L$310,0),8),"")</f>
        <v/>
      </c>
      <c r="F88" s="284" t="str">
        <f>IFERROR(INDEX('VNOS PODATKOV'!$C$293:$K$310,MATCH(ROW()-ROW(B$83),'VNOS PODATKOV'!$L$293:$L$310,0),9),"")</f>
        <v/>
      </c>
    </row>
    <row r="89" spans="1:6" ht="15" x14ac:dyDescent="0.25">
      <c r="A89" s="47" t="str">
        <f>IFERROR(INDEX('VNOS PODATKOV'!$C$293:$K$310,MATCH(ROW()-ROW(A$83),'VNOS PODATKOV'!$L$293:$L$310,0),1),"")</f>
        <v/>
      </c>
      <c r="B89" s="23"/>
      <c r="C89" s="528" t="str">
        <f>IFERROR(INDEX('VNOS PODATKOV'!$C$293:$K$310,MATCH(ROW()-ROW(A$83),'VNOS PODATKOV'!$L$293:$L$310,0),3),"")</f>
        <v/>
      </c>
      <c r="D89" s="284" t="str">
        <f>IFERROR(INDEX('VNOS PODATKOV'!$C$293:$K$310,MATCH(ROW()-ROW(A$83),'VNOS PODATKOV'!$L$293:$L$310,0),7),"")</f>
        <v/>
      </c>
      <c r="E89" s="34" t="str">
        <f>IFERROR(INDEX('VNOS PODATKOV'!$C$293:$K$310,MATCH(ROW()-ROW(A$83),'VNOS PODATKOV'!$L$293:$L$310,0),8),"")</f>
        <v/>
      </c>
      <c r="F89" s="284" t="str">
        <f>IFERROR(INDEX('VNOS PODATKOV'!$C$293:$K$310,MATCH(ROW()-ROW(B$83),'VNOS PODATKOV'!$L$293:$L$310,0),9),"")</f>
        <v/>
      </c>
    </row>
    <row r="90" spans="1:6" ht="15" x14ac:dyDescent="0.25">
      <c r="A90" s="47" t="str">
        <f>IFERROR(INDEX('VNOS PODATKOV'!$C$293:$K$310,MATCH(ROW()-ROW(A$83),'VNOS PODATKOV'!$L$293:$L$310,0),1),"")</f>
        <v/>
      </c>
      <c r="B90" s="23"/>
      <c r="C90" s="528" t="str">
        <f>IFERROR(INDEX('VNOS PODATKOV'!$C$293:$K$310,MATCH(ROW()-ROW(A$83),'VNOS PODATKOV'!$L$293:$L$310,0),3),"")</f>
        <v/>
      </c>
      <c r="D90" s="284" t="str">
        <f>IFERROR(INDEX('VNOS PODATKOV'!$C$293:$K$310,MATCH(ROW()-ROW(A$83),'VNOS PODATKOV'!$L$293:$L$310,0),7),"")</f>
        <v/>
      </c>
      <c r="E90" s="34" t="str">
        <f>IFERROR(INDEX('VNOS PODATKOV'!$C$293:$K$310,MATCH(ROW()-ROW(A$83),'VNOS PODATKOV'!$L$293:$L$310,0),8),"")</f>
        <v/>
      </c>
      <c r="F90" s="284" t="str">
        <f>IFERROR(INDEX('VNOS PODATKOV'!$C$293:$K$310,MATCH(ROW()-ROW(B$83),'VNOS PODATKOV'!$L$293:$L$310,0),9),"")</f>
        <v/>
      </c>
    </row>
    <row r="91" spans="1:6" ht="15" x14ac:dyDescent="0.25">
      <c r="A91" s="47" t="str">
        <f>IFERROR(INDEX('VNOS PODATKOV'!$C$293:$K$310,MATCH(ROW()-ROW(A$83),'VNOS PODATKOV'!$L$293:$L$310,0),1),"")</f>
        <v/>
      </c>
      <c r="B91" s="23"/>
      <c r="C91" s="528" t="str">
        <f>IFERROR(INDEX('VNOS PODATKOV'!$C$293:$K$310,MATCH(ROW()-ROW(A$83),'VNOS PODATKOV'!$L$293:$L$310,0),3),"")</f>
        <v/>
      </c>
      <c r="D91" s="284" t="str">
        <f>IFERROR(INDEX('VNOS PODATKOV'!$C$293:$K$310,MATCH(ROW()-ROW(A$83),'VNOS PODATKOV'!$L$293:$L$310,0),7),"")</f>
        <v/>
      </c>
      <c r="E91" s="34" t="str">
        <f>IFERROR(INDEX('VNOS PODATKOV'!$C$293:$K$310,MATCH(ROW()-ROW(A$83),'VNOS PODATKOV'!$L$293:$L$310,0),8),"")</f>
        <v/>
      </c>
      <c r="F91" s="284" t="str">
        <f>IFERROR(INDEX('VNOS PODATKOV'!$C$293:$K$310,MATCH(ROW()-ROW(B$83),'VNOS PODATKOV'!$L$293:$L$310,0),9),"")</f>
        <v/>
      </c>
    </row>
    <row r="92" spans="1:6" ht="15" x14ac:dyDescent="0.25">
      <c r="A92" s="47" t="str">
        <f>IFERROR(INDEX('VNOS PODATKOV'!$C$293:$K$310,MATCH(ROW()-ROW(A$83),'VNOS PODATKOV'!$L$293:$L$310,0),1),"")</f>
        <v/>
      </c>
      <c r="B92" s="23"/>
      <c r="C92" s="528" t="str">
        <f>IFERROR(INDEX('VNOS PODATKOV'!$C$293:$K$310,MATCH(ROW()-ROW(A$83),'VNOS PODATKOV'!$L$293:$L$310,0),3),"")</f>
        <v/>
      </c>
      <c r="D92" s="284" t="str">
        <f>IFERROR(INDEX('VNOS PODATKOV'!$C$293:$K$310,MATCH(ROW()-ROW(A$83),'VNOS PODATKOV'!$L$293:$L$310,0),7),"")</f>
        <v/>
      </c>
      <c r="E92" s="34" t="str">
        <f>IFERROR(INDEX('VNOS PODATKOV'!$C$293:$K$310,MATCH(ROW()-ROW(A$83),'VNOS PODATKOV'!$L$293:$L$310,0),8),"")</f>
        <v/>
      </c>
      <c r="F92" s="284" t="str">
        <f>IFERROR(INDEX('VNOS PODATKOV'!$C$293:$K$310,MATCH(ROW()-ROW(B$83),'VNOS PODATKOV'!$L$293:$L$310,0),9),"")</f>
        <v/>
      </c>
    </row>
    <row r="93" spans="1:6" ht="15" x14ac:dyDescent="0.25">
      <c r="A93" s="47" t="str">
        <f>IFERROR(INDEX('VNOS PODATKOV'!$C$293:$K$310,MATCH(ROW()-ROW(A$83),'VNOS PODATKOV'!$L$293:$L$310,0),1),"")</f>
        <v/>
      </c>
      <c r="B93" s="23"/>
      <c r="C93" s="528" t="str">
        <f>IFERROR(INDEX('VNOS PODATKOV'!$C$293:$K$310,MATCH(ROW()-ROW(A$83),'VNOS PODATKOV'!$L$293:$L$310,0),3),"")</f>
        <v/>
      </c>
      <c r="D93" s="284" t="str">
        <f>IFERROR(INDEX('VNOS PODATKOV'!$C$293:$K$310,MATCH(ROW()-ROW(A$83),'VNOS PODATKOV'!$L$293:$L$310,0),7),"")</f>
        <v/>
      </c>
      <c r="E93" s="34" t="str">
        <f>IFERROR(INDEX('VNOS PODATKOV'!$C$293:$K$310,MATCH(ROW()-ROW(A$83),'VNOS PODATKOV'!$L$293:$L$310,0),8),"")</f>
        <v/>
      </c>
      <c r="F93" s="284" t="str">
        <f>IFERROR(INDEX('VNOS PODATKOV'!$C$293:$K$310,MATCH(ROW()-ROW(B$83),'VNOS PODATKOV'!$L$293:$L$310,0),9),"")</f>
        <v/>
      </c>
    </row>
    <row r="94" spans="1:6" ht="15" x14ac:dyDescent="0.25">
      <c r="A94" s="47" t="str">
        <f>IFERROR(INDEX('VNOS PODATKOV'!$C$293:$K$310,MATCH(ROW()-ROW(A$83),'VNOS PODATKOV'!$L$293:$L$310,0),1),"")</f>
        <v/>
      </c>
      <c r="B94" s="23"/>
      <c r="C94" s="528" t="str">
        <f>IFERROR(INDEX('VNOS PODATKOV'!$C$293:$K$310,MATCH(ROW()-ROW(A$83),'VNOS PODATKOV'!$L$293:$L$310,0),3),"")</f>
        <v/>
      </c>
      <c r="D94" s="284" t="str">
        <f>IFERROR(INDEX('VNOS PODATKOV'!$C$293:$K$310,MATCH(ROW()-ROW(A$83),'VNOS PODATKOV'!$L$293:$L$310,0),7),"")</f>
        <v/>
      </c>
      <c r="E94" s="34" t="str">
        <f>IFERROR(INDEX('VNOS PODATKOV'!$C$293:$K$310,MATCH(ROW()-ROW(A$83),'VNOS PODATKOV'!$L$293:$L$310,0),8),"")</f>
        <v/>
      </c>
      <c r="F94" s="284" t="str">
        <f>IFERROR(INDEX('VNOS PODATKOV'!$C$293:$K$310,MATCH(ROW()-ROW(B$83),'VNOS PODATKOV'!$L$293:$L$310,0),9),"")</f>
        <v/>
      </c>
    </row>
    <row r="95" spans="1:6" ht="15" x14ac:dyDescent="0.25">
      <c r="A95" s="46" t="str">
        <f>IFERROR(INDEX('VNOS PODATKOV'!$C$293:$K$310,MATCH(ROW()-ROW(A$83),'VNOS PODATKOV'!$L$293:$L$310,0),1),"")</f>
        <v/>
      </c>
      <c r="B95" s="23"/>
      <c r="C95" s="528" t="str">
        <f>IFERROR(INDEX('VNOS PODATKOV'!$C$293:$K$310,MATCH(ROW()-ROW(A$83),'VNOS PODATKOV'!$L$293:$L$310,0),3),"")</f>
        <v/>
      </c>
      <c r="D95" s="284" t="str">
        <f>IFERROR(INDEX('VNOS PODATKOV'!$C$293:$K$310,MATCH(ROW()-ROW(A$83),'VNOS PODATKOV'!$L$293:$L$310,0),7),"")</f>
        <v/>
      </c>
      <c r="E95" s="34" t="str">
        <f>IFERROR(INDEX('VNOS PODATKOV'!$C$293:$K$310,MATCH(ROW()-ROW(A$83),'VNOS PODATKOV'!$L$293:$L$310,0),8),"")</f>
        <v/>
      </c>
      <c r="F95" s="284" t="str">
        <f>IFERROR(INDEX('VNOS PODATKOV'!$C$293:$K$310,MATCH(ROW()-ROW(B$83),'VNOS PODATKOV'!$L$293:$L$310,0),9),"")</f>
        <v/>
      </c>
    </row>
    <row r="96" spans="1:6" ht="15" x14ac:dyDescent="0.25">
      <c r="A96" s="46" t="str">
        <f>IFERROR(INDEX('VNOS PODATKOV'!$C$293:$K$310,MATCH(ROW()-ROW(A$83),'VNOS PODATKOV'!$L$293:$L$310,0),1),"")</f>
        <v/>
      </c>
      <c r="B96" s="92"/>
      <c r="C96" s="528" t="str">
        <f>IFERROR(INDEX('VNOS PODATKOV'!$C$293:$K$310,MATCH(ROW()-ROW(A$83),'VNOS PODATKOV'!$L$293:$L$310,0),3),"")</f>
        <v/>
      </c>
      <c r="D96" s="284" t="str">
        <f>IFERROR(INDEX('VNOS PODATKOV'!$C$293:$K$310,MATCH(ROW()-ROW(A$83),'VNOS PODATKOV'!$L$293:$L$310,0),7),"")</f>
        <v/>
      </c>
      <c r="E96" s="34" t="str">
        <f>IFERROR(INDEX('VNOS PODATKOV'!$C$293:$K$310,MATCH(ROW()-ROW(A$83),'VNOS PODATKOV'!$L$293:$L$310,0),8),"")</f>
        <v/>
      </c>
      <c r="F96" s="284" t="str">
        <f>IFERROR(INDEX('VNOS PODATKOV'!$C$293:$K$310,MATCH(ROW()-ROW(B$83),'VNOS PODATKOV'!$L$293:$L$310,0),9),"")</f>
        <v/>
      </c>
    </row>
    <row r="97" spans="1:6" ht="15" x14ac:dyDescent="0.25">
      <c r="A97" s="46" t="str">
        <f>IFERROR(INDEX('VNOS PODATKOV'!$C$293:$K$310,MATCH(ROW()-ROW(A$83),'VNOS PODATKOV'!$L$293:$L$310,0),1),"")</f>
        <v/>
      </c>
      <c r="B97" s="92"/>
      <c r="C97" s="528" t="str">
        <f>IFERROR(INDEX('VNOS PODATKOV'!$C$293:$K$310,MATCH(ROW()-ROW(A$83),'VNOS PODATKOV'!$L$293:$L$310,0),3),"")</f>
        <v/>
      </c>
      <c r="D97" s="284" t="str">
        <f>IFERROR(INDEX('VNOS PODATKOV'!$C$293:$K$310,MATCH(ROW()-ROW(A$83),'VNOS PODATKOV'!$L$293:$L$310,0),7),"")</f>
        <v/>
      </c>
      <c r="E97" s="34" t="str">
        <f>IFERROR(INDEX('VNOS PODATKOV'!$C$293:$K$310,MATCH(ROW()-ROW(A$83),'VNOS PODATKOV'!$L$293:$L$310,0),8),"")</f>
        <v/>
      </c>
      <c r="F97" s="284" t="str">
        <f>IFERROR(INDEX('VNOS PODATKOV'!$C$293:$K$310,MATCH(ROW()-ROW(B$83),'VNOS PODATKOV'!$L$293:$L$310,0),9),"")</f>
        <v/>
      </c>
    </row>
    <row r="98" spans="1:6" ht="15" x14ac:dyDescent="0.25">
      <c r="A98" s="46" t="str">
        <f>IFERROR(INDEX('VNOS PODATKOV'!$C$293:$K$310,MATCH(ROW()-ROW(A$83),'VNOS PODATKOV'!$L$293:$L$310,0),1),"")</f>
        <v/>
      </c>
      <c r="B98" s="92"/>
      <c r="C98" s="528" t="str">
        <f>IFERROR(INDEX('VNOS PODATKOV'!$C$293:$K$310,MATCH(ROW()-ROW(A$83),'VNOS PODATKOV'!$L$293:$L$310,0),3),"")</f>
        <v/>
      </c>
      <c r="D98" s="284" t="str">
        <f>IFERROR(INDEX('VNOS PODATKOV'!$C$293:$K$310,MATCH(ROW()-ROW(A$83),'VNOS PODATKOV'!$L$293:$L$310,0),7),"")</f>
        <v/>
      </c>
      <c r="E98" s="34" t="str">
        <f>IFERROR(INDEX('VNOS PODATKOV'!$C$293:$K$310,MATCH(ROW()-ROW(A$83),'VNOS PODATKOV'!$L$293:$L$310,0),8),"")</f>
        <v/>
      </c>
      <c r="F98" s="284" t="str">
        <f>IFERROR(INDEX('VNOS PODATKOV'!$C$293:$K$310,MATCH(ROW()-ROW(B$83),'VNOS PODATKOV'!$L$293:$L$310,0),9),"")</f>
        <v/>
      </c>
    </row>
    <row r="99" spans="1:6" ht="15" x14ac:dyDescent="0.25">
      <c r="A99" s="248" t="str">
        <f>'VNOS PODATKOV'!C311</f>
        <v>VAROVALNI PASOVI INFRASTRUKTURE</v>
      </c>
      <c r="B99" s="248"/>
      <c r="C99" s="527"/>
      <c r="D99" s="532"/>
      <c r="E99" s="248"/>
      <c r="F99" s="532"/>
    </row>
    <row r="100" spans="1:6" ht="15" x14ac:dyDescent="0.25">
      <c r="A100" s="235" t="str">
        <f>IFERROR(INDEX('VNOS PODATKOV'!$C$314:$K$326,MATCH(ROW()-ROW(A$99),'VNOS PODATKOV'!$L$314:$L$326,0),1),"")</f>
        <v/>
      </c>
      <c r="B100" s="23"/>
      <c r="C100" s="528" t="str">
        <f>IFERROR(INDEX('VNOS PODATKOV'!$C$314:$K$326,MATCH(ROW()-ROW(A$99),'VNOS PODATKOV'!$L$314:$L$326,0),3),"")</f>
        <v/>
      </c>
      <c r="D100" s="284" t="str">
        <f>IFERROR(INDEX('VNOS PODATKOV'!$C$314:$K$326,MATCH(ROW()-ROW(A$99),'VNOS PODATKOV'!$L$314:$L$326,0),7),"")</f>
        <v/>
      </c>
      <c r="E100" s="34" t="str">
        <f>IFERROR(INDEX('VNOS PODATKOV'!$C$314:$K$326,MATCH(ROW()-ROW(A$99),'VNOS PODATKOV'!$L$314:$L$326,0),8),"")</f>
        <v/>
      </c>
      <c r="F100" s="284" t="str">
        <f>IFERROR(INDEX('VNOS PODATKOV'!$C$314:$K$326,MATCH(ROW()-ROW(B$99),'VNOS PODATKOV'!$L$314:$L$326,0),9),"")</f>
        <v/>
      </c>
    </row>
    <row r="101" spans="1:6" ht="15" x14ac:dyDescent="0.25">
      <c r="A101" s="235" t="str">
        <f>IFERROR(INDEX('VNOS PODATKOV'!$C$314:$K$326,MATCH(ROW()-ROW(A$99),'VNOS PODATKOV'!$L$314:$L$326,0),1),"")</f>
        <v/>
      </c>
      <c r="B101" s="23"/>
      <c r="C101" s="528" t="str">
        <f>IFERROR(INDEX('VNOS PODATKOV'!$C$314:$K$326,MATCH(ROW()-ROW(A$99),'VNOS PODATKOV'!$L$314:$L$326,0),3),"")</f>
        <v/>
      </c>
      <c r="D101" s="284" t="str">
        <f>IFERROR(INDEX('VNOS PODATKOV'!$C$314:$K$326,MATCH(ROW()-ROW(A$99),'VNOS PODATKOV'!$L$314:$L$326,0),7),"")</f>
        <v/>
      </c>
      <c r="E101" s="34" t="str">
        <f>IFERROR(INDEX('VNOS PODATKOV'!$C$314:$K$326,MATCH(ROW()-ROW(A$99),'VNOS PODATKOV'!$L$314:$L$326,0),8),"")</f>
        <v/>
      </c>
      <c r="F101" s="284" t="str">
        <f>IFERROR(INDEX('VNOS PODATKOV'!$C$314:$K$326,MATCH(ROW()-ROW(B$99),'VNOS PODATKOV'!$L$314:$L$326,0),9),"")</f>
        <v/>
      </c>
    </row>
    <row r="102" spans="1:6" ht="15" x14ac:dyDescent="0.25">
      <c r="A102" s="235" t="str">
        <f>IFERROR(INDEX('VNOS PODATKOV'!$C$314:$K$326,MATCH(ROW()-ROW(A$99),'VNOS PODATKOV'!$L$314:$L$326,0),1),"")</f>
        <v/>
      </c>
      <c r="B102" s="23"/>
      <c r="C102" s="528" t="str">
        <f>IFERROR(INDEX('VNOS PODATKOV'!$C$314:$K$326,MATCH(ROW()-ROW(A$99),'VNOS PODATKOV'!$L$314:$L$326,0),3),"")</f>
        <v/>
      </c>
      <c r="D102" s="284" t="str">
        <f>IFERROR(INDEX('VNOS PODATKOV'!$C$314:$K$326,MATCH(ROW()-ROW(A$99),'VNOS PODATKOV'!$L$314:$L$326,0),7),"")</f>
        <v/>
      </c>
      <c r="E102" s="34" t="str">
        <f>IFERROR(INDEX('VNOS PODATKOV'!$C$314:$K$326,MATCH(ROW()-ROW(A$99),'VNOS PODATKOV'!$L$314:$L$326,0),8),"")</f>
        <v/>
      </c>
      <c r="F102" s="284" t="str">
        <f>IFERROR(INDEX('VNOS PODATKOV'!$C$314:$K$326,MATCH(ROW()-ROW(B$99),'VNOS PODATKOV'!$L$314:$L$326,0),9),"")</f>
        <v/>
      </c>
    </row>
    <row r="103" spans="1:6" ht="15" x14ac:dyDescent="0.25">
      <c r="A103" s="235" t="str">
        <f>IFERROR(INDEX('VNOS PODATKOV'!$C$314:$K$326,MATCH(ROW()-ROW(A$99),'VNOS PODATKOV'!$L$314:$L$326,0),1),"")</f>
        <v/>
      </c>
      <c r="B103" s="23"/>
      <c r="C103" s="528" t="str">
        <f>IFERROR(INDEX('VNOS PODATKOV'!$C$314:$K$326,MATCH(ROW()-ROW(A$99),'VNOS PODATKOV'!$L$314:$L$326,0),3),"")</f>
        <v/>
      </c>
      <c r="D103" s="284" t="str">
        <f>IFERROR(INDEX('VNOS PODATKOV'!$C$314:$K$326,MATCH(ROW()-ROW(A$99),'VNOS PODATKOV'!$L$314:$L$326,0),7),"")</f>
        <v/>
      </c>
      <c r="E103" s="34" t="str">
        <f>IFERROR(INDEX('VNOS PODATKOV'!$C$314:$K$326,MATCH(ROW()-ROW(A$99),'VNOS PODATKOV'!$L$314:$L$326,0),8),"")</f>
        <v/>
      </c>
      <c r="F103" s="284" t="str">
        <f>IFERROR(INDEX('VNOS PODATKOV'!$C$314:$K$326,MATCH(ROW()-ROW(B$99),'VNOS PODATKOV'!$L$314:$L$326,0),9),"")</f>
        <v/>
      </c>
    </row>
    <row r="104" spans="1:6" ht="15" x14ac:dyDescent="0.25">
      <c r="A104" s="235" t="str">
        <f>IFERROR(INDEX('VNOS PODATKOV'!$C$314:$K$326,MATCH(ROW()-ROW(A$99),'VNOS PODATKOV'!$L$314:$L$326,0),1),"")</f>
        <v/>
      </c>
      <c r="B104" s="23"/>
      <c r="C104" s="528" t="str">
        <f>IFERROR(INDEX('VNOS PODATKOV'!$C$314:$K$326,MATCH(ROW()-ROW(A$99),'VNOS PODATKOV'!$L$314:$L$326,0),3),"")</f>
        <v/>
      </c>
      <c r="D104" s="284" t="str">
        <f>IFERROR(INDEX('VNOS PODATKOV'!$C$314:$K$326,MATCH(ROW()-ROW(A$99),'VNOS PODATKOV'!$L$314:$L$326,0),7),"")</f>
        <v/>
      </c>
      <c r="E104" s="34" t="str">
        <f>IFERROR(INDEX('VNOS PODATKOV'!$C$314:$K$326,MATCH(ROW()-ROW(A$99),'VNOS PODATKOV'!$L$314:$L$326,0),8),"")</f>
        <v/>
      </c>
      <c r="F104" s="284" t="str">
        <f>IFERROR(INDEX('VNOS PODATKOV'!$C$314:$K$326,MATCH(ROW()-ROW(B$99),'VNOS PODATKOV'!$L$314:$L$326,0),9),"")</f>
        <v/>
      </c>
    </row>
    <row r="105" spans="1:6" ht="15" x14ac:dyDescent="0.25">
      <c r="A105" s="235" t="str">
        <f>IFERROR(INDEX('VNOS PODATKOV'!$C$314:$K$326,MATCH(ROW()-ROW(A$99),'VNOS PODATKOV'!$L$314:$L$326,0),1),"")</f>
        <v/>
      </c>
      <c r="B105" s="23"/>
      <c r="C105" s="528" t="str">
        <f>IFERROR(INDEX('VNOS PODATKOV'!$C$314:$K$326,MATCH(ROW()-ROW(A$99),'VNOS PODATKOV'!$L$314:$L$326,0),3),"")</f>
        <v/>
      </c>
      <c r="D105" s="284" t="str">
        <f>IFERROR(INDEX('VNOS PODATKOV'!$C$314:$K$326,MATCH(ROW()-ROW(A$99),'VNOS PODATKOV'!$L$314:$L$326,0),7),"")</f>
        <v/>
      </c>
      <c r="E105" s="34" t="str">
        <f>IFERROR(INDEX('VNOS PODATKOV'!$C$314:$K$326,MATCH(ROW()-ROW(A$99),'VNOS PODATKOV'!$L$314:$L$326,0),8),"")</f>
        <v/>
      </c>
      <c r="F105" s="284" t="str">
        <f>IFERROR(INDEX('VNOS PODATKOV'!$C$314:$K$326,MATCH(ROW()-ROW(B$99),'VNOS PODATKOV'!$L$314:$L$326,0),9),"")</f>
        <v/>
      </c>
    </row>
    <row r="106" spans="1:6" ht="15" x14ac:dyDescent="0.25">
      <c r="A106" s="235" t="str">
        <f>IFERROR(INDEX('VNOS PODATKOV'!$C$314:$K$326,MATCH(ROW()-ROW(A$99),'VNOS PODATKOV'!$L$314:$L$326,0),1),"")</f>
        <v/>
      </c>
      <c r="B106" s="23"/>
      <c r="C106" s="528" t="str">
        <f>IFERROR(INDEX('VNOS PODATKOV'!$C$314:$K$326,MATCH(ROW()-ROW(A$99),'VNOS PODATKOV'!$L$314:$L$326,0),3),"")</f>
        <v/>
      </c>
      <c r="D106" s="284" t="str">
        <f>IFERROR(INDEX('VNOS PODATKOV'!$C$314:$K$326,MATCH(ROW()-ROW(A$99),'VNOS PODATKOV'!$L$314:$L$326,0),7),"")</f>
        <v/>
      </c>
      <c r="E106" s="34" t="str">
        <f>IFERROR(INDEX('VNOS PODATKOV'!$C$314:$K$326,MATCH(ROW()-ROW(A$99),'VNOS PODATKOV'!$L$314:$L$326,0),8),"")</f>
        <v/>
      </c>
      <c r="F106" s="284" t="str">
        <f>IFERROR(INDEX('VNOS PODATKOV'!$C$314:$K$326,MATCH(ROW()-ROW(B$99),'VNOS PODATKOV'!$L$314:$L$326,0),9),"")</f>
        <v/>
      </c>
    </row>
    <row r="107" spans="1:6" ht="15" x14ac:dyDescent="0.25">
      <c r="A107" s="235" t="str">
        <f>IFERROR(INDEX('VNOS PODATKOV'!$C$314:$K$326,MATCH(ROW()-ROW(A$99),'VNOS PODATKOV'!$L$314:$L$326,0),1),"")</f>
        <v/>
      </c>
      <c r="B107" s="23"/>
      <c r="C107" s="528" t="str">
        <f>IFERROR(INDEX('VNOS PODATKOV'!$C$314:$K$326,MATCH(ROW()-ROW(A$99),'VNOS PODATKOV'!$L$314:$L$326,0),3),"")</f>
        <v/>
      </c>
      <c r="D107" s="568" t="str">
        <f>IFERROR(INDEX('VNOS PODATKOV'!$C$314:$K$326,MATCH(ROW()-ROW(A$99),'VNOS PODATKOV'!$L$314:$L$326,0),7),"")</f>
        <v/>
      </c>
      <c r="E107" s="61" t="str">
        <f>IFERROR(INDEX('VNOS PODATKOV'!$C$314:$K$326,MATCH(ROW()-ROW(A$99),'VNOS PODATKOV'!$L$314:$L$326,0),8),"")</f>
        <v/>
      </c>
      <c r="F107" s="568" t="str">
        <f>IFERROR(INDEX('VNOS PODATKOV'!$C$314:$K$326,MATCH(ROW()-ROW(B$99),'VNOS PODATKOV'!$L$314:$L$326,0),9),"")</f>
        <v/>
      </c>
    </row>
    <row r="108" spans="1:6" ht="15" x14ac:dyDescent="0.25">
      <c r="A108" s="235" t="str">
        <f>IFERROR(INDEX('VNOS PODATKOV'!$C$314:$K$326,MATCH(ROW()-ROW(A$99),'VNOS PODATKOV'!$L$314:$L$326,0),1),"")</f>
        <v/>
      </c>
      <c r="B108" s="23"/>
      <c r="C108" s="528" t="str">
        <f>IFERROR(INDEX('VNOS PODATKOV'!$C$314:$K$326,MATCH(ROW()-ROW(A$99),'VNOS PODATKOV'!$L$314:$L$326,0),3),"")</f>
        <v/>
      </c>
      <c r="D108" s="284" t="str">
        <f>IFERROR(INDEX('VNOS PODATKOV'!$C$314:$K$326,MATCH(ROW()-ROW(A$99),'VNOS PODATKOV'!$L$314:$L$326,0),7),"")</f>
        <v/>
      </c>
      <c r="E108" s="34" t="str">
        <f>IFERROR(INDEX('VNOS PODATKOV'!$C$314:$K$326,MATCH(ROW()-ROW(A$99),'VNOS PODATKOV'!$L$314:$L$326,0),8),"")</f>
        <v/>
      </c>
      <c r="F108" s="284" t="str">
        <f>IFERROR(INDEX('VNOS PODATKOV'!$C$314:$K$326,MATCH(ROW()-ROW(B$99),'VNOS PODATKOV'!$L$314:$L$326,0),9),"")</f>
        <v/>
      </c>
    </row>
    <row r="109" spans="1:6" ht="15" x14ac:dyDescent="0.25">
      <c r="A109" s="235" t="str">
        <f>IFERROR(INDEX('VNOS PODATKOV'!$C$314:$K$326,MATCH(ROW()-ROW(A$99),'VNOS PODATKOV'!$L$314:$L$326,0),1),"")</f>
        <v/>
      </c>
      <c r="B109" s="23"/>
      <c r="C109" s="528" t="str">
        <f>IFERROR(INDEX('VNOS PODATKOV'!$C$314:$K$326,MATCH(ROW()-ROW(A$99),'VNOS PODATKOV'!$L$314:$L$326,0),3),"")</f>
        <v/>
      </c>
      <c r="D109" s="284" t="str">
        <f>IFERROR(INDEX('VNOS PODATKOV'!$C$314:$K$326,MATCH(ROW()-ROW(A$99),'VNOS PODATKOV'!$L$314:$L$326,0),7),"")</f>
        <v/>
      </c>
      <c r="E109" s="34" t="str">
        <f>IFERROR(INDEX('VNOS PODATKOV'!$C$314:$K$326,MATCH(ROW()-ROW(A$99),'VNOS PODATKOV'!$L$314:$L$326,0),8),"")</f>
        <v/>
      </c>
      <c r="F109" s="284" t="str">
        <f>IFERROR(INDEX('VNOS PODATKOV'!$C$314:$K$326,MATCH(ROW()-ROW(B$99),'VNOS PODATKOV'!$L$314:$L$326,0),9),"")</f>
        <v/>
      </c>
    </row>
    <row r="110" spans="1:6" ht="15" x14ac:dyDescent="0.25">
      <c r="A110" s="235" t="str">
        <f>IFERROR(INDEX('VNOS PODATKOV'!$C$314:$K$326,MATCH(ROW()-ROW(A$99),'VNOS PODATKOV'!$L$314:$L$326,0),1),"")</f>
        <v/>
      </c>
      <c r="B110" s="23"/>
      <c r="C110" s="528" t="str">
        <f>IFERROR(INDEX('VNOS PODATKOV'!$C$314:$K$326,MATCH(ROW()-ROW(A$99),'VNOS PODATKOV'!$L$314:$L$326,0),3),"")</f>
        <v/>
      </c>
      <c r="D110" s="284" t="str">
        <f>IFERROR(INDEX('VNOS PODATKOV'!$C$314:$K$326,MATCH(ROW()-ROW(A$99),'VNOS PODATKOV'!$L$314:$L$326,0),7),"")</f>
        <v/>
      </c>
      <c r="E110" s="34" t="str">
        <f>IFERROR(INDEX('VNOS PODATKOV'!$C$314:$K$326,MATCH(ROW()-ROW(A$99),'VNOS PODATKOV'!$L$314:$L$326,0),8),"")</f>
        <v/>
      </c>
      <c r="F110" s="284" t="str">
        <f>IFERROR(INDEX('VNOS PODATKOV'!$C$314:$K$326,MATCH(ROW()-ROW(B$99),'VNOS PODATKOV'!$L$314:$L$326,0),9),"")</f>
        <v/>
      </c>
    </row>
    <row r="111" spans="1:6" ht="15" x14ac:dyDescent="0.25">
      <c r="A111" s="235" t="str">
        <f>IFERROR(INDEX('VNOS PODATKOV'!$C$314:$K$326,MATCH(ROW()-ROW(A$99),'VNOS PODATKOV'!$L$314:$L$326,0),1),"")</f>
        <v/>
      </c>
      <c r="B111" s="23"/>
      <c r="C111" s="528" t="str">
        <f>IFERROR(INDEX('VNOS PODATKOV'!$C$314:$K$326,MATCH(ROW()-ROW(A$99),'VNOS PODATKOV'!$L$314:$L$326,0),3),"")</f>
        <v/>
      </c>
      <c r="D111" s="284" t="str">
        <f>IFERROR(INDEX('VNOS PODATKOV'!$C$314:$K$326,MATCH(ROW()-ROW(A$99),'VNOS PODATKOV'!$L$314:$L$326,0),7),"")</f>
        <v/>
      </c>
      <c r="E111" s="34" t="str">
        <f>IFERROR(INDEX('VNOS PODATKOV'!$C$314:$K$326,MATCH(ROW()-ROW(A$99),'VNOS PODATKOV'!$L$314:$L$326,0),8),"")</f>
        <v/>
      </c>
      <c r="F111" s="284" t="str">
        <f>IFERROR(INDEX('VNOS PODATKOV'!$C$314:$K$326,MATCH(ROW()-ROW(B$99),'VNOS PODATKOV'!$L$314:$L$326,0),9),"")</f>
        <v/>
      </c>
    </row>
    <row r="112" spans="1:6" ht="15" x14ac:dyDescent="0.25">
      <c r="A112" s="235" t="str">
        <f>IFERROR(INDEX('VNOS PODATKOV'!$C$314:$K$326,MATCH(ROW()-ROW(A$99),'VNOS PODATKOV'!$L$314:$L$326,0),1),"")</f>
        <v/>
      </c>
      <c r="B112" s="23"/>
      <c r="C112" s="528" t="str">
        <f>IFERROR(INDEX('VNOS PODATKOV'!$C$314:$K$326,MATCH(ROW()-ROW(A$99),'VNOS PODATKOV'!$L$314:$L$326,0),3),"")</f>
        <v/>
      </c>
      <c r="D112" s="284" t="str">
        <f>IFERROR(INDEX('VNOS PODATKOV'!$C$314:$K$326,MATCH(ROW()-ROW(A$99),'VNOS PODATKOV'!$L$314:$L$326,0),7),"")</f>
        <v/>
      </c>
      <c r="E112" s="34" t="str">
        <f>IFERROR(INDEX('VNOS PODATKOV'!$C$314:$K$326,MATCH(ROW()-ROW(A$99),'VNOS PODATKOV'!$L$314:$L$326,0),8),"")</f>
        <v/>
      </c>
      <c r="F112" s="284" t="str">
        <f>IFERROR(INDEX('VNOS PODATKOV'!$C$314:$K$326,MATCH(ROW()-ROW(B$99),'VNOS PODATKOV'!$L$314:$L$326,0),9),"")</f>
        <v/>
      </c>
    </row>
    <row r="113" spans="1:6" ht="15" x14ac:dyDescent="0.25">
      <c r="A113" s="248" t="str">
        <f>'VNOS PODATKOV'!C327</f>
        <v>PRIKLJUČEVANJE NA INFRASTRUKTURO</v>
      </c>
      <c r="B113" s="248"/>
      <c r="C113" s="527"/>
      <c r="D113" s="532"/>
      <c r="E113" s="248"/>
      <c r="F113" s="532"/>
    </row>
    <row r="114" spans="1:6" ht="15" x14ac:dyDescent="0.25">
      <c r="A114" s="225" t="str">
        <f>IFERROR(INDEX('VNOS PODATKOV'!$C$330:$K$340,MATCH(ROW()-ROW(A$113),'VNOS PODATKOV'!$L$330:$L$340,0),1),"")</f>
        <v/>
      </c>
      <c r="B114" s="88"/>
      <c r="C114" s="528" t="str">
        <f>IFERROR(INDEX('VNOS PODATKOV'!$C$330:$K$340,MATCH(ROW()-ROW(A$113),'VNOS PODATKOV'!$L$330:$L$340,0),3),"")</f>
        <v/>
      </c>
      <c r="D114" s="284" t="str">
        <f>IFERROR(INDEX('VNOS PODATKOV'!$C$330:$K$340,MATCH(ROW()-ROW(A$113),'VNOS PODATKOV'!$L$330:$L$340,0),7),"")</f>
        <v/>
      </c>
      <c r="E114" s="34" t="str">
        <f>IFERROR(INDEX('VNOS PODATKOV'!$C$330:$K$340,MATCH(ROW()-ROW(A$113),'VNOS PODATKOV'!$L$330:$L$340,0),8),"")</f>
        <v/>
      </c>
      <c r="F114" s="284" t="str">
        <f>IFERROR(INDEX('VNOS PODATKOV'!$C$330:$K$340,MATCH(ROW()-ROW(A$113),'VNOS PODATKOV'!$L$330:$L$340,0),9),"")</f>
        <v/>
      </c>
    </row>
    <row r="115" spans="1:6" ht="15" x14ac:dyDescent="0.25">
      <c r="A115" s="235" t="str">
        <f>IFERROR(INDEX('VNOS PODATKOV'!$C$330:$K$340,MATCH(ROW()-ROW(A$113),'VNOS PODATKOV'!$L$330:$L$340,0),1),"")</f>
        <v/>
      </c>
      <c r="B115" s="23"/>
      <c r="C115" s="528" t="str">
        <f>IFERROR(INDEX('VNOS PODATKOV'!$C$330:$K$340,MATCH(ROW()-ROW(A$113),'VNOS PODATKOV'!$L$330:$L$340,0),3),"")</f>
        <v/>
      </c>
      <c r="D115" s="284" t="str">
        <f>IFERROR(INDEX('VNOS PODATKOV'!$C$330:$K$340,MATCH(ROW()-ROW(A$113),'VNOS PODATKOV'!$L$330:$L$340,0),7),"")</f>
        <v/>
      </c>
      <c r="E115" s="34" t="str">
        <f>IFERROR(INDEX('VNOS PODATKOV'!$C$330:$K$340,MATCH(ROW()-ROW(A$113),'VNOS PODATKOV'!$L$330:$L$340,0),8),"")</f>
        <v/>
      </c>
      <c r="F115" s="284" t="str">
        <f>IFERROR(INDEX('VNOS PODATKOV'!$C$330:$K$340,MATCH(ROW()-ROW(A$113),'VNOS PODATKOV'!$L$330:$L$340,0),9),"")</f>
        <v/>
      </c>
    </row>
    <row r="116" spans="1:6" ht="15" x14ac:dyDescent="0.25">
      <c r="A116" s="235" t="str">
        <f>IFERROR(INDEX('VNOS PODATKOV'!$C$330:$K$340,MATCH(ROW()-ROW(A$113),'VNOS PODATKOV'!$L$330:$L$340,0),1),"")</f>
        <v/>
      </c>
      <c r="B116" s="23"/>
      <c r="C116" s="528" t="str">
        <f>IFERROR(INDEX('VNOS PODATKOV'!$C$330:$K$340,MATCH(ROW()-ROW(A$113),'VNOS PODATKOV'!$L$330:$L$340,0),3),"")</f>
        <v/>
      </c>
      <c r="D116" s="284" t="str">
        <f>IFERROR(INDEX('VNOS PODATKOV'!$C$330:$K$340,MATCH(ROW()-ROW(A$113),'VNOS PODATKOV'!$L$330:$L$340,0),7),"")</f>
        <v/>
      </c>
      <c r="E116" s="34" t="str">
        <f>IFERROR(INDEX('VNOS PODATKOV'!$C$330:$K$340,MATCH(ROW()-ROW(A$113),'VNOS PODATKOV'!$L$330:$L$340,0),8),"")</f>
        <v/>
      </c>
      <c r="F116" s="284" t="str">
        <f>IFERROR(INDEX('VNOS PODATKOV'!$C$330:$K$340,MATCH(ROW()-ROW(A$113),'VNOS PODATKOV'!$L$330:$L$340,0),9),"")</f>
        <v/>
      </c>
    </row>
    <row r="117" spans="1:6" ht="15" x14ac:dyDescent="0.25">
      <c r="A117" s="235" t="str">
        <f>IFERROR(INDEX('VNOS PODATKOV'!$C$330:$K$340,MATCH(ROW()-ROW(A$113),'VNOS PODATKOV'!$L$330:$L$340,0),1),"")</f>
        <v/>
      </c>
      <c r="B117" s="23"/>
      <c r="C117" s="528" t="str">
        <f>IFERROR(INDEX('VNOS PODATKOV'!$C$330:$K$340,MATCH(ROW()-ROW(A$113),'VNOS PODATKOV'!$L$330:$L$340,0),3),"")</f>
        <v/>
      </c>
      <c r="D117" s="284" t="str">
        <f>IFERROR(INDEX('VNOS PODATKOV'!$C$330:$K$340,MATCH(ROW()-ROW(A$113),'VNOS PODATKOV'!$L$330:$L$340,0),7),"")</f>
        <v/>
      </c>
      <c r="E117" s="34" t="str">
        <f>IFERROR(INDEX('VNOS PODATKOV'!$C$330:$K$340,MATCH(ROW()-ROW(A$113),'VNOS PODATKOV'!$L$330:$L$340,0),8),"")</f>
        <v/>
      </c>
      <c r="F117" s="284" t="str">
        <f>IFERROR(INDEX('VNOS PODATKOV'!$C$330:$K$340,MATCH(ROW()-ROW(A$113),'VNOS PODATKOV'!$L$330:$L$340,0),9),"")</f>
        <v/>
      </c>
    </row>
    <row r="118" spans="1:6" ht="15" x14ac:dyDescent="0.25">
      <c r="A118" s="235" t="str">
        <f>IFERROR(INDEX('VNOS PODATKOV'!$C$330:$K$340,MATCH(ROW()-ROW(A$113),'VNOS PODATKOV'!$L$330:$L$340,0),1),"")</f>
        <v/>
      </c>
      <c r="B118" s="23"/>
      <c r="C118" s="528" t="str">
        <f>IFERROR(INDEX('VNOS PODATKOV'!$C$330:$K$340,MATCH(ROW()-ROW(A$113),'VNOS PODATKOV'!$L$330:$L$340,0),3),"")</f>
        <v/>
      </c>
      <c r="D118" s="284" t="str">
        <f>IFERROR(INDEX('VNOS PODATKOV'!$C$330:$K$340,MATCH(ROW()-ROW(A$113),'VNOS PODATKOV'!$L$330:$L$340,0),7),"")</f>
        <v/>
      </c>
      <c r="E118" s="34" t="str">
        <f>IFERROR(INDEX('VNOS PODATKOV'!$C$330:$K$340,MATCH(ROW()-ROW(A$113),'VNOS PODATKOV'!$L$330:$L$340,0),8),"")</f>
        <v/>
      </c>
      <c r="F118" s="284" t="str">
        <f>IFERROR(INDEX('VNOS PODATKOV'!$C$330:$K$340,MATCH(ROW()-ROW(A$113),'VNOS PODATKOV'!$L$330:$L$340,0),9),"")</f>
        <v/>
      </c>
    </row>
    <row r="119" spans="1:6" ht="15" x14ac:dyDescent="0.25">
      <c r="A119" s="235" t="str">
        <f>IFERROR(INDEX('VNOS PODATKOV'!$C$330:$K$340,MATCH(ROW()-ROW(A$113),'VNOS PODATKOV'!$L$330:$L$340,0),1),"")</f>
        <v/>
      </c>
      <c r="B119" s="23"/>
      <c r="C119" s="528" t="str">
        <f>IFERROR(INDEX('VNOS PODATKOV'!$C$330:$K$340,MATCH(ROW()-ROW(A$113),'VNOS PODATKOV'!$L$330:$L$340,0),3),"")</f>
        <v/>
      </c>
      <c r="D119" s="284" t="str">
        <f>IFERROR(INDEX('VNOS PODATKOV'!$C$330:$K$340,MATCH(ROW()-ROW(A$113),'VNOS PODATKOV'!$L$330:$L$340,0),7),"")</f>
        <v/>
      </c>
      <c r="E119" s="34" t="str">
        <f>IFERROR(INDEX('VNOS PODATKOV'!$C$330:$K$340,MATCH(ROW()-ROW(A$113),'VNOS PODATKOV'!$L$330:$L$340,0),8),"")</f>
        <v/>
      </c>
      <c r="F119" s="284" t="str">
        <f>IFERROR(INDEX('VNOS PODATKOV'!$C$330:$K$340,MATCH(ROW()-ROW(A$113),'VNOS PODATKOV'!$L$330:$L$340,0),9),"")</f>
        <v/>
      </c>
    </row>
    <row r="120" spans="1:6" ht="15" x14ac:dyDescent="0.25">
      <c r="A120" s="235" t="str">
        <f>IFERROR(INDEX('VNOS PODATKOV'!$C$330:$K$340,MATCH(ROW()-ROW(A$113),'VNOS PODATKOV'!$L$330:$L$340,0),1),"")</f>
        <v/>
      </c>
      <c r="B120" s="63"/>
      <c r="C120" s="528" t="str">
        <f>IFERROR(INDEX('VNOS PODATKOV'!$C$330:$K$340,MATCH(ROW()-ROW(A$113),'VNOS PODATKOV'!$L$330:$L$340,0),3),"")</f>
        <v/>
      </c>
      <c r="D120" s="284" t="str">
        <f>IFERROR(INDEX('VNOS PODATKOV'!$C$330:$K$340,MATCH(ROW()-ROW(A$113),'VNOS PODATKOV'!$L$330:$L$340,0),7),"")</f>
        <v/>
      </c>
      <c r="E120" s="34" t="str">
        <f>IFERROR(INDEX('VNOS PODATKOV'!$C$330:$K$340,MATCH(ROW()-ROW(A$113),'VNOS PODATKOV'!$L$330:$L$340,0),8),"")</f>
        <v/>
      </c>
      <c r="F120" s="284" t="str">
        <f>IFERROR(INDEX('VNOS PODATKOV'!$C$330:$K$340,MATCH(ROW()-ROW(A$113),'VNOS PODATKOV'!$L$330:$L$340,0),9),"")</f>
        <v/>
      </c>
    </row>
    <row r="121" spans="1:6" ht="15" x14ac:dyDescent="0.25">
      <c r="A121" s="235" t="str">
        <f>IFERROR(INDEX('VNOS PODATKOV'!$C$330:$K$340,MATCH(ROW()-ROW(A$113),'VNOS PODATKOV'!$L$330:$L$340,0),1),"")</f>
        <v/>
      </c>
      <c r="B121" s="23"/>
      <c r="C121" s="528" t="str">
        <f>IFERROR(INDEX('VNOS PODATKOV'!$C$330:$K$340,MATCH(ROW()-ROW(A$113),'VNOS PODATKOV'!$L$330:$L$340,0),3),"")</f>
        <v/>
      </c>
      <c r="D121" s="284" t="str">
        <f>IFERROR(INDEX('VNOS PODATKOV'!$C$330:$K$340,MATCH(ROW()-ROW(A$113),'VNOS PODATKOV'!$L$330:$L$340,0),7),"")</f>
        <v/>
      </c>
      <c r="E121" s="34" t="str">
        <f>IFERROR(INDEX('VNOS PODATKOV'!$C$330:$K$340,MATCH(ROW()-ROW(A$113),'VNOS PODATKOV'!$L$330:$L$340,0),8),"")</f>
        <v/>
      </c>
      <c r="F121" s="284" t="str">
        <f>IFERROR(INDEX('VNOS PODATKOV'!$C$330:$K$340,MATCH(ROW()-ROW(A$113),'VNOS PODATKOV'!$L$330:$L$340,0),9),"")</f>
        <v/>
      </c>
    </row>
    <row r="122" spans="1:6" ht="15" x14ac:dyDescent="0.25">
      <c r="A122" s="235" t="str">
        <f>IFERROR(INDEX('VNOS PODATKOV'!$C$330:$K$340,MATCH(ROW()-ROW(A$113),'VNOS PODATKOV'!$L$330:$L$340,0),1),"")</f>
        <v/>
      </c>
      <c r="B122" s="23"/>
      <c r="C122" s="528" t="str">
        <f>IFERROR(INDEX('VNOS PODATKOV'!$C$330:$K$340,MATCH(ROW()-ROW(A$113),'VNOS PODATKOV'!$L$330:$L$340,0),3),"")</f>
        <v/>
      </c>
      <c r="D122" s="284" t="str">
        <f>IFERROR(INDEX('VNOS PODATKOV'!$C$330:$K$340,MATCH(ROW()-ROW(A$113),'VNOS PODATKOV'!$L$330:$L$340,0),7),"")</f>
        <v/>
      </c>
      <c r="E122" s="34" t="str">
        <f>IFERROR(INDEX('VNOS PODATKOV'!$C$330:$K$340,MATCH(ROW()-ROW(A$113),'VNOS PODATKOV'!$L$330:$L$340,0),8),"")</f>
        <v/>
      </c>
      <c r="F122" s="284" t="str">
        <f>IFERROR(INDEX('VNOS PODATKOV'!$C$330:$K$340,MATCH(ROW()-ROW(A$113),'VNOS PODATKOV'!$L$330:$L$340,0),9),"")</f>
        <v/>
      </c>
    </row>
    <row r="123" spans="1:6" ht="15" x14ac:dyDescent="0.25">
      <c r="A123" s="235" t="str">
        <f>IFERROR(INDEX('VNOS PODATKOV'!$C$330:$K$340,MATCH(ROW()-ROW(A$113),'VNOS PODATKOV'!$L$330:$L$340,0),1),"")</f>
        <v/>
      </c>
      <c r="B123" s="23"/>
      <c r="C123" s="528" t="str">
        <f>IFERROR(INDEX('VNOS PODATKOV'!$C$330:$K$340,MATCH(ROW()-ROW(A$113),'VNOS PODATKOV'!$L$330:$L$340,0),3),"")</f>
        <v/>
      </c>
      <c r="D123" s="284" t="str">
        <f>IFERROR(INDEX('VNOS PODATKOV'!$C$330:$K$340,MATCH(ROW()-ROW(A$113),'VNOS PODATKOV'!$L$330:$L$340,0),7),"")</f>
        <v/>
      </c>
      <c r="E123" s="34" t="str">
        <f>IFERROR(INDEX('VNOS PODATKOV'!$C$330:$K$340,MATCH(ROW()-ROW(A$113),'VNOS PODATKOV'!$L$330:$L$340,0),8),"")</f>
        <v/>
      </c>
      <c r="F123" s="284" t="str">
        <f>IFERROR(INDEX('VNOS PODATKOV'!$C$330:$K$340,MATCH(ROW()-ROW(A$113),'VNOS PODATKOV'!$L$330:$L$340,0),9),"")</f>
        <v/>
      </c>
    </row>
    <row r="124" spans="1:6" ht="15" x14ac:dyDescent="0.25">
      <c r="A124" s="235" t="str">
        <f>IFERROR(INDEX('VNOS PODATKOV'!$C$330:$K$340,MATCH(ROW()-ROW(A$113),'VNOS PODATKOV'!$L$330:$L$340,0),1),"")</f>
        <v/>
      </c>
      <c r="B124" s="23"/>
      <c r="C124" s="528" t="str">
        <f>IFERROR(INDEX('VNOS PODATKOV'!$C$330:$K$340,MATCH(ROW()-ROW(A$113),'VNOS PODATKOV'!$L$330:$L$340,0),3),"")</f>
        <v/>
      </c>
      <c r="D124" s="569" t="str">
        <f>IFERROR(INDEX('VNOS PODATKOV'!$C$330:$K$340,MATCH(ROW()-ROW(A$113),'VNOS PODATKOV'!$L$330:$L$340,0),7),"")</f>
        <v/>
      </c>
      <c r="E124" s="34" t="str">
        <f>IFERROR(INDEX('VNOS PODATKOV'!$C$330:$K$340,MATCH(ROW()-ROW(A$113),'VNOS PODATKOV'!$L$330:$L$340,0),8),"")</f>
        <v/>
      </c>
      <c r="F124" s="284" t="str">
        <f>IFERROR(INDEX('VNOS PODATKOV'!$C$330:$K$340,MATCH(ROW()-ROW(A$113),'VNOS PODATKOV'!$L$330:$L$340,0),9),"")</f>
        <v/>
      </c>
    </row>
    <row r="125" spans="1:6" ht="15" x14ac:dyDescent="0.25">
      <c r="A125" s="248" t="str">
        <f>'VNOS PODATKOV'!C341</f>
        <v>DRUGA MNENJA</v>
      </c>
      <c r="B125" s="248"/>
      <c r="C125" s="527"/>
      <c r="D125" s="284"/>
      <c r="E125" s="248"/>
      <c r="F125" s="532"/>
    </row>
    <row r="126" spans="1:6" ht="15" x14ac:dyDescent="0.25">
      <c r="A126" s="235" t="str">
        <f>IFERROR(INDEX('VNOS PODATKOV'!$C$344:$K$351,MATCH(ROW()-ROW(A$125),'VNOS PODATKOV'!$L$344:$L$351,0),1),"")</f>
        <v>DRUGO (NAVEDI)</v>
      </c>
      <c r="B126" s="23"/>
      <c r="C126" s="529">
        <f>IFERROR(INDEX('VNOS PODATKOV'!$C$344:$K$351,MATCH(ROW()-ROW(A$125),'VNOS PODATKOV'!$L$344:$L$351,0),3),"")</f>
        <v>0</v>
      </c>
      <c r="D126" s="426">
        <f>IFERROR(INDEX('VNOS PODATKOV'!$C$344:$K$351,MATCH(ROW()-ROW(C$125),'VNOS PODATKOV'!$L$344:$L$351,0),7),"")</f>
        <v>0</v>
      </c>
      <c r="E126" s="238">
        <f>IFERROR(INDEX('VNOS PODATKOV'!$C$344:$K$351,MATCH(ROW()-ROW(C$125),'VNOS PODATKOV'!$L$344:$L$351,0),8),"")</f>
        <v>0</v>
      </c>
      <c r="F126" s="284">
        <f>IFERROR(INDEX('VNOS PODATKOV'!$C$344:$K$351,MATCH(ROW()-ROW(C$125),'VNOS PODATKOV'!$L$344:$L$351,0),9),"")</f>
        <v>0</v>
      </c>
    </row>
    <row r="127" spans="1:6" ht="15" x14ac:dyDescent="0.25">
      <c r="A127" s="235" t="str">
        <f>IFERROR(INDEX('VNOS PODATKOV'!$C$344:$K$351,MATCH(ROW()-ROW(A$125),'VNOS PODATKOV'!$L$344:$L$351,0),1),"")</f>
        <v/>
      </c>
      <c r="B127" s="23"/>
      <c r="C127" s="529" t="str">
        <f>IFERROR(INDEX('VNOS PODATKOV'!$C$344:$K$351,MATCH(ROW()-ROW(A$125),'VNOS PODATKOV'!$L$344:$L$351,0),3),"")</f>
        <v/>
      </c>
      <c r="D127" s="284" t="str">
        <f>IFERROR(INDEX('VNOS PODATKOV'!$C$344:$K$351,MATCH(ROW()-ROW(C$125),'VNOS PODATKOV'!$L$344:$L$351,0),7),"")</f>
        <v/>
      </c>
      <c r="E127" s="34" t="str">
        <f>IFERROR(INDEX('VNOS PODATKOV'!$C$344:$K$351,MATCH(ROW()-ROW(C$125),'VNOS PODATKOV'!$L$344:$L$351,0),8),"")</f>
        <v/>
      </c>
      <c r="F127" s="284" t="str">
        <f>IFERROR(INDEX('VNOS PODATKOV'!$C$344:$K$351,MATCH(ROW()-ROW(C$125),'VNOS PODATKOV'!$L$344:$L$351,0),9),"")</f>
        <v/>
      </c>
    </row>
    <row r="128" spans="1:6" ht="15" x14ac:dyDescent="0.25">
      <c r="A128" s="235" t="str">
        <f>IFERROR(INDEX('VNOS PODATKOV'!$C$344:$K$351,MATCH(ROW()-ROW(A$125),'VNOS PODATKOV'!$L$344:$L$351,0),1),"")</f>
        <v/>
      </c>
      <c r="B128" s="23"/>
      <c r="C128" s="529" t="str">
        <f>IFERROR(INDEX('VNOS PODATKOV'!$C$344:$K$351,MATCH(ROW()-ROW(A$125),'VNOS PODATKOV'!$L$344:$L$351,0),3),"")</f>
        <v/>
      </c>
      <c r="D128" s="284" t="str">
        <f>IFERROR(INDEX('VNOS PODATKOV'!$C$344:$K$351,MATCH(ROW()-ROW(C$125),'VNOS PODATKOV'!$L$344:$L$351,0),7),"")</f>
        <v/>
      </c>
      <c r="E128" s="34" t="str">
        <f>IFERROR(INDEX('VNOS PODATKOV'!$C$344:$K$351,MATCH(ROW()-ROW(C$125),'VNOS PODATKOV'!$L$344:$L$351,0),8),"")</f>
        <v/>
      </c>
      <c r="F128" s="284" t="str">
        <f>IFERROR(INDEX('VNOS PODATKOV'!$C$344:$K$351,MATCH(ROW()-ROW(C$125),'VNOS PODATKOV'!$L$344:$L$351,0),9),"")</f>
        <v/>
      </c>
    </row>
    <row r="129" spans="1:6" ht="15" x14ac:dyDescent="0.25">
      <c r="A129" s="235" t="str">
        <f>IFERROR(INDEX('VNOS PODATKOV'!$C$344:$K$351,MATCH(ROW()-ROW(A$125),'VNOS PODATKOV'!$L$344:$L$351,0),1),"")</f>
        <v/>
      </c>
      <c r="B129" s="23"/>
      <c r="C129" s="529" t="str">
        <f>IFERROR(INDEX('VNOS PODATKOV'!$C$344:$K$351,MATCH(ROW()-ROW(A$125),'VNOS PODATKOV'!$L$344:$L$351,0),3),"")</f>
        <v/>
      </c>
      <c r="D129" s="284" t="str">
        <f>IFERROR(INDEX('VNOS PODATKOV'!$C$344:$K$351,MATCH(ROW()-ROW(C$125),'VNOS PODATKOV'!$L$344:$L$351,0),7),"")</f>
        <v/>
      </c>
      <c r="E129" s="34" t="str">
        <f>IFERROR(INDEX('VNOS PODATKOV'!$C$344:$K$351,MATCH(ROW()-ROW(C$125),'VNOS PODATKOV'!$L$344:$L$351,0),8),"")</f>
        <v/>
      </c>
      <c r="F129" s="284" t="str">
        <f>IFERROR(INDEX('VNOS PODATKOV'!$C$344:$K$351,MATCH(ROW()-ROW(C$125),'VNOS PODATKOV'!$L$344:$L$351,0),9),"")</f>
        <v/>
      </c>
    </row>
    <row r="130" spans="1:6" ht="15" x14ac:dyDescent="0.25">
      <c r="A130" s="235" t="str">
        <f>IFERROR(INDEX('VNOS PODATKOV'!$C$344:$K$351,MATCH(ROW()-ROW(A$125),'VNOS PODATKOV'!$L$344:$L$351,0),1),"")</f>
        <v/>
      </c>
      <c r="B130" s="23"/>
      <c r="C130" s="529" t="str">
        <f>IFERROR(INDEX('VNOS PODATKOV'!$C$344:$K$351,MATCH(ROW()-ROW(A$125),'VNOS PODATKOV'!$L$344:$L$351,0),3),"")</f>
        <v/>
      </c>
      <c r="D130" s="284" t="str">
        <f>IFERROR(INDEX('VNOS PODATKOV'!$C$344:$K$351,MATCH(ROW()-ROW(C$125),'VNOS PODATKOV'!$L$344:$L$351,0),7),"")</f>
        <v/>
      </c>
      <c r="E130" s="34" t="str">
        <f>IFERROR(INDEX('VNOS PODATKOV'!$C$344:$K$351,MATCH(ROW()-ROW(C$125),'VNOS PODATKOV'!$L$344:$L$351,0),8),"")</f>
        <v/>
      </c>
      <c r="F130" s="284" t="str">
        <f>IFERROR(INDEX('VNOS PODATKOV'!$C$344:$K$351,MATCH(ROW()-ROW(C$125),'VNOS PODATKOV'!$L$344:$L$351,0),9),"")</f>
        <v/>
      </c>
    </row>
    <row r="131" spans="1:6" ht="15" x14ac:dyDescent="0.25">
      <c r="A131" s="235" t="str">
        <f>IFERROR(INDEX('VNOS PODATKOV'!$C$344:$K$351,MATCH(ROW()-ROW(A$125),'VNOS PODATKOV'!$L$344:$L$351,0),1),"")</f>
        <v/>
      </c>
      <c r="B131" s="23"/>
      <c r="C131" s="529" t="str">
        <f>IFERROR(INDEX('VNOS PODATKOV'!$C$344:$K$351,MATCH(ROW()-ROW(A$125),'VNOS PODATKOV'!$L$344:$L$351,0),3),"")</f>
        <v/>
      </c>
      <c r="D131" s="284" t="str">
        <f>IFERROR(INDEX('VNOS PODATKOV'!$C$344:$K$351,MATCH(ROW()-ROW(C$125),'VNOS PODATKOV'!$L$344:$L$351,0),7),"")</f>
        <v/>
      </c>
      <c r="E131" s="34" t="str">
        <f>IFERROR(INDEX('VNOS PODATKOV'!$C$344:$K$351,MATCH(ROW()-ROW(C$125),'VNOS PODATKOV'!$L$344:$L$351,0),8),"")</f>
        <v/>
      </c>
      <c r="F131" s="284" t="str">
        <f>IFERROR(INDEX('VNOS PODATKOV'!$C$344:$K$351,MATCH(ROW()-ROW(C$125),'VNOS PODATKOV'!$L$344:$L$351,0),9),"")</f>
        <v/>
      </c>
    </row>
    <row r="132" spans="1:6" ht="15" x14ac:dyDescent="0.25">
      <c r="A132" s="235" t="str">
        <f>IFERROR(INDEX('VNOS PODATKOV'!$C$344:$K$351,MATCH(ROW()-ROW(A$125),'VNOS PODATKOV'!$L$344:$L$351,0),1),"")</f>
        <v/>
      </c>
      <c r="B132" s="23"/>
      <c r="C132" s="529" t="str">
        <f>IFERROR(INDEX('VNOS PODATKOV'!$C$344:$K$351,MATCH(ROW()-ROW(A$125),'VNOS PODATKOV'!$L$344:$L$351,0),3),"")</f>
        <v/>
      </c>
      <c r="D132" s="284" t="str">
        <f>IFERROR(INDEX('VNOS PODATKOV'!$C$344:$K$351,MATCH(ROW()-ROW(C$125),'VNOS PODATKOV'!$L$344:$L$351,0),7),"")</f>
        <v/>
      </c>
      <c r="E132" s="34" t="str">
        <f>IFERROR(INDEX('VNOS PODATKOV'!$C$344:$K$351,MATCH(ROW()-ROW(C$125),'VNOS PODATKOV'!$L$344:$L$351,0),8),"")</f>
        <v/>
      </c>
      <c r="F132" s="284" t="str">
        <f>IFERROR(INDEX('VNOS PODATKOV'!$C$344:$K$351,MATCH(ROW()-ROW(C$125),'VNOS PODATKOV'!$L$344:$L$351,0),9),"")</f>
        <v/>
      </c>
    </row>
    <row r="133" spans="1:6" ht="15" x14ac:dyDescent="0.25">
      <c r="A133" s="235" t="str">
        <f>IFERROR(INDEX('VNOS PODATKOV'!$C$344:$K$351,MATCH(ROW()-ROW(A$125),'VNOS PODATKOV'!$L$344:$L$351,0),1),"")</f>
        <v/>
      </c>
      <c r="B133" s="23"/>
      <c r="C133" s="529" t="str">
        <f>IFERROR(INDEX('VNOS PODATKOV'!$C$344:$K$351,MATCH(ROW()-ROW(A$125),'VNOS PODATKOV'!$L$344:$L$351,0),3),"")</f>
        <v/>
      </c>
      <c r="D133" s="284" t="str">
        <f>IFERROR(INDEX('VNOS PODATKOV'!$C$344:$K$351,MATCH(ROW()-ROW(C$125),'VNOS PODATKOV'!$L$344:$L$351,0),7),"")</f>
        <v/>
      </c>
      <c r="E133" s="34" t="str">
        <f>IFERROR(INDEX('VNOS PODATKOV'!$C$344:$K$351,MATCH(ROW()-ROW(C$125),'VNOS PODATKOV'!$L$344:$L$351,0),8),"")</f>
        <v/>
      </c>
      <c r="F133" s="284" t="str">
        <f>IFERROR(INDEX('VNOS PODATKOV'!$C$344:$K$351,MATCH(ROW()-ROW(C$125),'VNOS PODATKOV'!$L$344:$L$351,0),9),"")</f>
        <v/>
      </c>
    </row>
    <row r="134" spans="1:6" ht="15" x14ac:dyDescent="0.25">
      <c r="A134" s="353" t="s">
        <v>143</v>
      </c>
      <c r="B134" s="353"/>
      <c r="C134" s="534"/>
      <c r="D134" s="353"/>
      <c r="E134" s="353"/>
      <c r="F134" s="353"/>
    </row>
    <row r="135" spans="1:6" ht="15" x14ac:dyDescent="0.25">
      <c r="A135" s="110" t="s">
        <v>1058</v>
      </c>
      <c r="B135" s="242"/>
      <c r="C135" s="536"/>
      <c r="D135"/>
      <c r="E135"/>
      <c r="F135"/>
    </row>
    <row r="136" spans="1:6" ht="31.15" customHeight="1" x14ac:dyDescent="0.3">
      <c r="B136" s="605" t="b">
        <v>0</v>
      </c>
      <c r="C136" s="751" t="s">
        <v>911</v>
      </c>
      <c r="D136" s="751"/>
      <c r="E136" s="751"/>
      <c r="F136" s="751"/>
    </row>
    <row r="137" spans="1:6" ht="31.15" customHeight="1" x14ac:dyDescent="0.3">
      <c r="B137" s="605" t="b">
        <v>0</v>
      </c>
      <c r="C137" s="751" t="s">
        <v>912</v>
      </c>
      <c r="D137" s="751"/>
      <c r="E137" s="751"/>
      <c r="F137" s="751"/>
    </row>
    <row r="138" spans="1:6" ht="31.15" customHeight="1" x14ac:dyDescent="0.25">
      <c r="B138" s="19"/>
      <c r="C138" s="751" t="s">
        <v>144</v>
      </c>
      <c r="D138" s="751"/>
      <c r="E138" s="751"/>
      <c r="F138" s="751"/>
    </row>
    <row r="139" spans="1:6" ht="26.25" customHeight="1" x14ac:dyDescent="0.3">
      <c r="B139" s="605" t="b">
        <v>0</v>
      </c>
      <c r="C139" s="758" t="s">
        <v>913</v>
      </c>
      <c r="D139" s="758"/>
      <c r="E139" s="758"/>
      <c r="F139" s="758"/>
    </row>
    <row r="140" spans="1:6" x14ac:dyDescent="0.3">
      <c r="B140" s="605" t="b">
        <v>0</v>
      </c>
      <c r="C140" s="758" t="s">
        <v>914</v>
      </c>
      <c r="D140" s="758"/>
      <c r="E140" s="758"/>
      <c r="F140" s="758"/>
    </row>
    <row r="141" spans="1:6" ht="28.35" customHeight="1" x14ac:dyDescent="0.3">
      <c r="B141" s="605" t="b">
        <v>0</v>
      </c>
      <c r="C141" s="758" t="s">
        <v>915</v>
      </c>
      <c r="D141" s="758"/>
      <c r="E141" s="758"/>
      <c r="F141" s="758"/>
    </row>
    <row r="142" spans="1:6" x14ac:dyDescent="0.3">
      <c r="B142" s="605" t="b">
        <v>0</v>
      </c>
      <c r="C142" s="758" t="s">
        <v>916</v>
      </c>
      <c r="D142" s="758"/>
      <c r="E142" s="758"/>
      <c r="F142" s="758"/>
    </row>
    <row r="143" spans="1:6" ht="37.5" customHeight="1" x14ac:dyDescent="0.3">
      <c r="B143" s="605" t="b">
        <v>0</v>
      </c>
      <c r="C143" s="758" t="s">
        <v>917</v>
      </c>
      <c r="D143" s="758"/>
      <c r="E143" s="758"/>
      <c r="F143" s="758"/>
    </row>
    <row r="144" spans="1:6" ht="28.35" customHeight="1" x14ac:dyDescent="0.3">
      <c r="B144" s="605" t="b">
        <v>0</v>
      </c>
      <c r="C144" s="758" t="s">
        <v>1063</v>
      </c>
      <c r="D144" s="758"/>
      <c r="E144" s="758"/>
      <c r="F144" s="758"/>
    </row>
    <row r="145" spans="1:6" x14ac:dyDescent="0.25">
      <c r="B145" s="610"/>
      <c r="C145" s="610"/>
      <c r="D145" s="610"/>
      <c r="E145" s="610"/>
      <c r="F145" s="610"/>
    </row>
    <row r="146" spans="1:6" ht="15" x14ac:dyDescent="0.25">
      <c r="A146" s="754" t="s">
        <v>145</v>
      </c>
      <c r="B146" s="754"/>
      <c r="C146" s="754"/>
      <c r="D146" s="754"/>
      <c r="E146" s="754"/>
      <c r="F146" s="754"/>
    </row>
    <row r="147" spans="1:6" ht="15" x14ac:dyDescent="0.25">
      <c r="A147" s="227" t="s">
        <v>146</v>
      </c>
      <c r="B147" s="242"/>
      <c r="C147" s="537"/>
      <c r="D147" s="242"/>
      <c r="E147" s="242"/>
      <c r="F147" s="242"/>
    </row>
    <row r="148" spans="1:6" ht="27" x14ac:dyDescent="0.25">
      <c r="A148" s="225" t="s">
        <v>1247</v>
      </c>
      <c r="B148" s="88"/>
      <c r="C148" s="612">
        <f>'VNOS PODATKOV'!D360</f>
        <v>0</v>
      </c>
      <c r="D148" s="36"/>
      <c r="E148" s="43"/>
      <c r="F148" s="43"/>
    </row>
    <row r="149" spans="1:6" x14ac:dyDescent="0.25">
      <c r="A149" s="53"/>
      <c r="B149" s="51"/>
      <c r="C149" s="359"/>
      <c r="E149" s="455"/>
      <c r="F149" s="455"/>
    </row>
    <row r="150" spans="1:6" ht="24" customHeight="1" x14ac:dyDescent="0.25">
      <c r="B150" s="394"/>
      <c r="C150" s="702" t="s">
        <v>586</v>
      </c>
      <c r="D150" s="702"/>
      <c r="E150" s="702"/>
      <c r="F150" s="702"/>
    </row>
    <row r="151" spans="1:6" ht="15" x14ac:dyDescent="0.25">
      <c r="A151" s="5"/>
      <c r="B151" s="5"/>
      <c r="C151" s="5"/>
      <c r="D151" s="5"/>
      <c r="E151" s="5"/>
      <c r="F151" s="5"/>
    </row>
    <row r="152" spans="1:6" x14ac:dyDescent="0.25">
      <c r="A152" s="72" t="s">
        <v>168</v>
      </c>
      <c r="B152" s="21"/>
      <c r="C152" s="63" t="s">
        <v>116</v>
      </c>
      <c r="D152" s="63"/>
      <c r="E152" s="63"/>
      <c r="F152" s="63"/>
    </row>
    <row r="153" spans="1:6" ht="15" x14ac:dyDescent="0.25">
      <c r="A153" s="283">
        <f ca="1">TODAY()</f>
        <v>45013</v>
      </c>
      <c r="B153" s="172"/>
      <c r="C153" s="603"/>
      <c r="D153" s="603"/>
      <c r="E153" s="603"/>
      <c r="F153" s="603"/>
    </row>
    <row r="154" spans="1:6" ht="15" x14ac:dyDescent="0.25">
      <c r="A154" s="340"/>
      <c r="B154" s="46"/>
      <c r="C154" s="604"/>
      <c r="D154" s="604"/>
      <c r="E154" s="604"/>
      <c r="F154" s="604"/>
    </row>
    <row r="155" spans="1:6" ht="15" x14ac:dyDescent="0.25">
      <c r="A155" s="340"/>
      <c r="B155" s="340"/>
      <c r="C155" s="340"/>
      <c r="D155" s="340"/>
      <c r="E155" s="340"/>
      <c r="F155" s="340"/>
    </row>
    <row r="156" spans="1:6" ht="15" x14ac:dyDescent="0.25">
      <c r="A156" s="754" t="s">
        <v>110</v>
      </c>
      <c r="B156" s="754"/>
      <c r="C156" s="754"/>
      <c r="D156" s="754"/>
      <c r="E156" s="754"/>
      <c r="F156" s="754"/>
    </row>
    <row r="157" spans="1:6" ht="15" x14ac:dyDescent="0.25">
      <c r="A157" s="42" t="s">
        <v>1058</v>
      </c>
      <c r="B157"/>
      <c r="C157" s="536"/>
      <c r="D157"/>
      <c r="E157"/>
      <c r="F157"/>
    </row>
    <row r="158" spans="1:6" x14ac:dyDescent="0.3">
      <c r="B158" s="605" t="b">
        <v>0</v>
      </c>
      <c r="C158" s="611" t="s">
        <v>125</v>
      </c>
      <c r="D158" s="355"/>
      <c r="E158" s="355"/>
      <c r="F158" s="355"/>
    </row>
    <row r="159" spans="1:6" x14ac:dyDescent="0.3">
      <c r="B159" s="605" t="b">
        <v>0</v>
      </c>
      <c r="C159" s="611" t="s">
        <v>919</v>
      </c>
      <c r="D159" s="355"/>
      <c r="E159" s="355"/>
      <c r="F159" s="355"/>
    </row>
    <row r="160" spans="1:6" ht="15.6" customHeight="1" x14ac:dyDescent="0.3">
      <c r="B160" s="605" t="b">
        <v>0</v>
      </c>
      <c r="C160" s="611" t="s">
        <v>482</v>
      </c>
      <c r="D160" s="355"/>
      <c r="E160" s="355"/>
      <c r="F160" s="355"/>
    </row>
    <row r="161" spans="2:6" x14ac:dyDescent="0.3">
      <c r="B161" s="605" t="b">
        <v>0</v>
      </c>
      <c r="C161" s="355" t="s">
        <v>483</v>
      </c>
      <c r="D161" s="355"/>
      <c r="E161" s="355"/>
      <c r="F161" s="355"/>
    </row>
    <row r="162" spans="2:6" ht="27.75" customHeight="1" x14ac:dyDescent="0.25">
      <c r="B162" s="127"/>
      <c r="C162" s="745" t="s">
        <v>1321</v>
      </c>
      <c r="D162" s="745"/>
      <c r="E162" s="745"/>
      <c r="F162" s="745"/>
    </row>
    <row r="163" spans="2:6" ht="31.9" customHeight="1" x14ac:dyDescent="0.3">
      <c r="B163" s="605" t="b">
        <v>0</v>
      </c>
      <c r="C163" s="745" t="s">
        <v>920</v>
      </c>
      <c r="D163" s="745"/>
      <c r="E163" s="745"/>
      <c r="F163" s="745"/>
    </row>
    <row r="164" spans="2:6" ht="15.6" customHeight="1" x14ac:dyDescent="0.3">
      <c r="B164" s="605" t="b">
        <v>0</v>
      </c>
      <c r="C164" s="355" t="s">
        <v>147</v>
      </c>
      <c r="D164" s="355"/>
      <c r="E164" s="355"/>
      <c r="F164" s="355"/>
    </row>
    <row r="165" spans="2:6" ht="32.25" customHeight="1" x14ac:dyDescent="0.3">
      <c r="B165" s="605" t="b">
        <v>0</v>
      </c>
      <c r="C165" s="745" t="s">
        <v>1068</v>
      </c>
      <c r="D165" s="745"/>
      <c r="E165" s="745"/>
      <c r="F165" s="745"/>
    </row>
    <row r="166" spans="2:6" ht="40.5" customHeight="1" x14ac:dyDescent="0.3">
      <c r="B166" s="605" t="b">
        <v>0</v>
      </c>
      <c r="C166" s="745" t="s">
        <v>484</v>
      </c>
      <c r="D166" s="745"/>
      <c r="E166" s="745"/>
      <c r="F166" s="745"/>
    </row>
    <row r="167" spans="2:6" x14ac:dyDescent="0.3">
      <c r="B167" s="605"/>
      <c r="C167" s="745" t="s">
        <v>525</v>
      </c>
      <c r="D167" s="745"/>
      <c r="E167" s="745"/>
      <c r="F167" s="745"/>
    </row>
    <row r="168" spans="2:6" x14ac:dyDescent="0.3">
      <c r="B168" s="605"/>
      <c r="C168" s="745" t="s">
        <v>265</v>
      </c>
      <c r="D168" s="745"/>
      <c r="E168" s="745"/>
      <c r="F168" s="745"/>
    </row>
    <row r="169" spans="2:6" x14ac:dyDescent="0.25">
      <c r="C169" s="731"/>
      <c r="D169" s="731"/>
      <c r="E169" s="731"/>
      <c r="F169" s="731"/>
    </row>
    <row r="170" spans="2:6" x14ac:dyDescent="0.25">
      <c r="C170" s="731"/>
      <c r="D170" s="731"/>
      <c r="E170" s="731"/>
      <c r="F170" s="731"/>
    </row>
  </sheetData>
  <sheetProtection sheet="1" objects="1" scenarios="1"/>
  <mergeCells count="35">
    <mergeCell ref="C48:F48"/>
    <mergeCell ref="A53:F53"/>
    <mergeCell ref="A72:F72"/>
    <mergeCell ref="A54:F54"/>
    <mergeCell ref="C150:F150"/>
    <mergeCell ref="A79:F79"/>
    <mergeCell ref="A146:F146"/>
    <mergeCell ref="C141:F141"/>
    <mergeCell ref="C142:F142"/>
    <mergeCell ref="C143:F143"/>
    <mergeCell ref="C144:F144"/>
    <mergeCell ref="C136:F136"/>
    <mergeCell ref="C137:F137"/>
    <mergeCell ref="C138:F138"/>
    <mergeCell ref="C139:F139"/>
    <mergeCell ref="C140:F140"/>
    <mergeCell ref="A2:C2"/>
    <mergeCell ref="C32:F32"/>
    <mergeCell ref="A46:F46"/>
    <mergeCell ref="C33:F33"/>
    <mergeCell ref="C47:F47"/>
    <mergeCell ref="A18:C18"/>
    <mergeCell ref="A4:C4"/>
    <mergeCell ref="A69:B69"/>
    <mergeCell ref="A74:B74"/>
    <mergeCell ref="A76:B76"/>
    <mergeCell ref="C169:F169"/>
    <mergeCell ref="C170:F170"/>
    <mergeCell ref="C168:F168"/>
    <mergeCell ref="C163:F163"/>
    <mergeCell ref="C166:F166"/>
    <mergeCell ref="A156:F156"/>
    <mergeCell ref="C167:F167"/>
    <mergeCell ref="C165:F165"/>
    <mergeCell ref="C162:F162"/>
  </mergeCells>
  <conditionalFormatting sqref="A70:B70 A74:F77 A69:F69 D70:D71 E70:F72 A72:B72 A71">
    <cfRule type="expression" dxfId="60" priority="5">
      <formula>#REF!="NE"</formula>
    </cfRule>
  </conditionalFormatting>
  <conditionalFormatting sqref="C72:D72 C70:C71 B71">
    <cfRule type="expression" dxfId="59" priority="4">
      <formula>#REF!=TRUE</formula>
    </cfRule>
  </conditionalFormatting>
  <conditionalFormatting sqref="C72:D72 C70:C71 B71">
    <cfRule type="expression" dxfId="58" priority="3">
      <formula>#REF!="NE"</formula>
    </cfRule>
  </conditionalFormatting>
  <conditionalFormatting sqref="A55:A58 B58:F58">
    <cfRule type="expression" dxfId="57" priority="2">
      <formula>#REF!=TRUE</formula>
    </cfRule>
  </conditionalFormatting>
  <conditionalFormatting sqref="A55:A56">
    <cfRule type="expression" dxfId="56" priority="1">
      <formula>#REF!=TRUE</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rowBreaks count="1" manualBreakCount="1">
    <brk id="45" max="16383" man="1"/>
  </rowBreaks>
  <ignoredErrors>
    <ignoredError sqref="C32:F33" unlockedFormula="1"/>
  </ignoredErrors>
  <drawing r:id="rId2"/>
  <legacyDrawing r:id="rId3"/>
  <controls>
    <mc:AlternateContent xmlns:mc="http://schemas.openxmlformats.org/markup-compatibility/2006">
      <mc:Choice Requires="x14">
        <control shapeId="41074" r:id="rId4" name="CommandButton3">
          <controlPr defaultSize="0" print="0" autoLine="0" r:id="rId5">
            <anchor>
              <from>
                <xdr:col>3</xdr:col>
                <xdr:colOff>466725</xdr:colOff>
                <xdr:row>1</xdr:row>
                <xdr:rowOff>323850</xdr:rowOff>
              </from>
              <to>
                <xdr:col>5</xdr:col>
                <xdr:colOff>581025</xdr:colOff>
                <xdr:row>1</xdr:row>
                <xdr:rowOff>542925</xdr:rowOff>
              </to>
            </anchor>
          </controlPr>
        </control>
      </mc:Choice>
      <mc:Fallback>
        <control shapeId="41074" r:id="rId4" name="CommandButton3"/>
      </mc:Fallback>
    </mc:AlternateContent>
    <mc:AlternateContent xmlns:mc="http://schemas.openxmlformats.org/markup-compatibility/2006">
      <mc:Choice Requires="x14">
        <control shapeId="41073" r:id="rId6" name="CommandButton2">
          <controlPr defaultSize="0" print="0" autoLine="0" r:id="rId7">
            <anchor>
              <from>
                <xdr:col>3</xdr:col>
                <xdr:colOff>466725</xdr:colOff>
                <xdr:row>1</xdr:row>
                <xdr:rowOff>57150</xdr:rowOff>
              </from>
              <to>
                <xdr:col>5</xdr:col>
                <xdr:colOff>581025</xdr:colOff>
                <xdr:row>1</xdr:row>
                <xdr:rowOff>276225</xdr:rowOff>
              </to>
            </anchor>
          </controlPr>
        </control>
      </mc:Choice>
      <mc:Fallback>
        <control shapeId="41073" r:id="rId6" name="CommandButton2"/>
      </mc:Fallback>
    </mc:AlternateContent>
    <mc:AlternateContent xmlns:mc="http://schemas.openxmlformats.org/markup-compatibility/2006">
      <mc:Choice Requires="x14">
        <control shapeId="41072" r:id="rId8" name="CommandButton1">
          <controlPr defaultSize="0" print="0" autoLine="0" r:id="rId9">
            <anchor>
              <from>
                <xdr:col>3</xdr:col>
                <xdr:colOff>466725</xdr:colOff>
                <xdr:row>0</xdr:row>
                <xdr:rowOff>85725</xdr:rowOff>
              </from>
              <to>
                <xdr:col>5</xdr:col>
                <xdr:colOff>581025</xdr:colOff>
                <xdr:row>1</xdr:row>
                <xdr:rowOff>9525</xdr:rowOff>
              </to>
            </anchor>
          </controlPr>
        </control>
      </mc:Choice>
      <mc:Fallback>
        <control shapeId="41072" r:id="rId8" name="CommandButton1"/>
      </mc:Fallback>
    </mc:AlternateContent>
    <mc:AlternateContent xmlns:mc="http://schemas.openxmlformats.org/markup-compatibility/2006">
      <mc:Choice Requires="x14">
        <control shapeId="40961" r:id="rId10" name="Check Box 1">
          <controlPr defaultSize="0" autoFill="0" autoLine="0" autoPict="0">
            <anchor moveWithCells="1">
              <from>
                <xdr:col>1</xdr:col>
                <xdr:colOff>0</xdr:colOff>
                <xdr:row>157</xdr:row>
                <xdr:rowOff>19050</xdr:rowOff>
              </from>
              <to>
                <xdr:col>1</xdr:col>
                <xdr:colOff>228600</xdr:colOff>
                <xdr:row>158</xdr:row>
                <xdr:rowOff>0</xdr:rowOff>
              </to>
            </anchor>
          </controlPr>
        </control>
      </mc:Choice>
    </mc:AlternateContent>
    <mc:AlternateContent xmlns:mc="http://schemas.openxmlformats.org/markup-compatibility/2006">
      <mc:Choice Requires="x14">
        <control shapeId="40963" r:id="rId11" name="Check Box 3">
          <controlPr defaultSize="0" autoFill="0" autoLine="0" autoPict="0">
            <anchor moveWithCells="1">
              <from>
                <xdr:col>1</xdr:col>
                <xdr:colOff>0</xdr:colOff>
                <xdr:row>162</xdr:row>
                <xdr:rowOff>19050</xdr:rowOff>
              </from>
              <to>
                <xdr:col>1</xdr:col>
                <xdr:colOff>228600</xdr:colOff>
                <xdr:row>163</xdr:row>
                <xdr:rowOff>0</xdr:rowOff>
              </to>
            </anchor>
          </controlPr>
        </control>
      </mc:Choice>
    </mc:AlternateContent>
    <mc:AlternateContent xmlns:mc="http://schemas.openxmlformats.org/markup-compatibility/2006">
      <mc:Choice Requires="x14">
        <control shapeId="40980" r:id="rId12" name="Group Box 20">
          <controlPr defaultSize="0" print="0" autoFill="0" autoPict="0">
            <anchor moveWithCells="1">
              <from>
                <xdr:col>0</xdr:col>
                <xdr:colOff>333375</xdr:colOff>
                <xdr:row>145</xdr:row>
                <xdr:rowOff>0</xdr:rowOff>
              </from>
              <to>
                <xdr:col>0</xdr:col>
                <xdr:colOff>962025</xdr:colOff>
                <xdr:row>151</xdr:row>
                <xdr:rowOff>95250</xdr:rowOff>
              </to>
            </anchor>
          </controlPr>
        </control>
      </mc:Choice>
    </mc:AlternateContent>
    <mc:AlternateContent xmlns:mc="http://schemas.openxmlformats.org/markup-compatibility/2006">
      <mc:Choice Requires="x14">
        <control shapeId="40981" r:id="rId13" name="Group Box 21">
          <controlPr defaultSize="0" print="0" autoFill="0" autoPict="0">
            <anchor moveWithCells="1">
              <from>
                <xdr:col>1</xdr:col>
                <xdr:colOff>104775</xdr:colOff>
                <xdr:row>145</xdr:row>
                <xdr:rowOff>0</xdr:rowOff>
              </from>
              <to>
                <xdr:col>2</xdr:col>
                <xdr:colOff>647700</xdr:colOff>
                <xdr:row>159</xdr:row>
                <xdr:rowOff>0</xdr:rowOff>
              </to>
            </anchor>
          </controlPr>
        </control>
      </mc:Choice>
    </mc:AlternateContent>
    <mc:AlternateContent xmlns:mc="http://schemas.openxmlformats.org/markup-compatibility/2006">
      <mc:Choice Requires="x14">
        <control shapeId="40996" r:id="rId14" name="Check Box 36">
          <controlPr defaultSize="0" autoFill="0" autoLine="0" autoPict="0">
            <anchor moveWithCells="1">
              <from>
                <xdr:col>1</xdr:col>
                <xdr:colOff>0</xdr:colOff>
                <xdr:row>159</xdr:row>
                <xdr:rowOff>19050</xdr:rowOff>
              </from>
              <to>
                <xdr:col>1</xdr:col>
                <xdr:colOff>228600</xdr:colOff>
                <xdr:row>160</xdr:row>
                <xdr:rowOff>0</xdr:rowOff>
              </to>
            </anchor>
          </controlPr>
        </control>
      </mc:Choice>
    </mc:AlternateContent>
    <mc:AlternateContent xmlns:mc="http://schemas.openxmlformats.org/markup-compatibility/2006">
      <mc:Choice Requires="x14">
        <control shapeId="40998" r:id="rId15" name="Check Box 38">
          <controlPr defaultSize="0" autoFill="0" autoLine="0" autoPict="0">
            <anchor moveWithCells="1">
              <from>
                <xdr:col>1</xdr:col>
                <xdr:colOff>0</xdr:colOff>
                <xdr:row>160</xdr:row>
                <xdr:rowOff>19050</xdr:rowOff>
              </from>
              <to>
                <xdr:col>1</xdr:col>
                <xdr:colOff>228600</xdr:colOff>
                <xdr:row>161</xdr:row>
                <xdr:rowOff>0</xdr:rowOff>
              </to>
            </anchor>
          </controlPr>
        </control>
      </mc:Choice>
    </mc:AlternateContent>
    <mc:AlternateContent xmlns:mc="http://schemas.openxmlformats.org/markup-compatibility/2006">
      <mc:Choice Requires="x14">
        <control shapeId="41004" r:id="rId16" name="Check Box 44">
          <controlPr defaultSize="0" autoFill="0" autoLine="0" autoPict="0">
            <anchor moveWithCells="1">
              <from>
                <xdr:col>1</xdr:col>
                <xdr:colOff>0</xdr:colOff>
                <xdr:row>163</xdr:row>
                <xdr:rowOff>19050</xdr:rowOff>
              </from>
              <to>
                <xdr:col>1</xdr:col>
                <xdr:colOff>228600</xdr:colOff>
                <xdr:row>164</xdr:row>
                <xdr:rowOff>0</xdr:rowOff>
              </to>
            </anchor>
          </controlPr>
        </control>
      </mc:Choice>
    </mc:AlternateContent>
    <mc:AlternateContent xmlns:mc="http://schemas.openxmlformats.org/markup-compatibility/2006">
      <mc:Choice Requires="x14">
        <control shapeId="41006" r:id="rId17" name="Check Box 46">
          <controlPr defaultSize="0" autoFill="0" autoLine="0" autoPict="0">
            <anchor moveWithCells="1">
              <from>
                <xdr:col>1</xdr:col>
                <xdr:colOff>0</xdr:colOff>
                <xdr:row>164</xdr:row>
                <xdr:rowOff>19050</xdr:rowOff>
              </from>
              <to>
                <xdr:col>1</xdr:col>
                <xdr:colOff>228600</xdr:colOff>
                <xdr:row>164</xdr:row>
                <xdr:rowOff>209550</xdr:rowOff>
              </to>
            </anchor>
          </controlPr>
        </control>
      </mc:Choice>
    </mc:AlternateContent>
    <mc:AlternateContent xmlns:mc="http://schemas.openxmlformats.org/markup-compatibility/2006">
      <mc:Choice Requires="x14">
        <control shapeId="41009" r:id="rId18" name="Check Box 49">
          <controlPr defaultSize="0" autoFill="0" autoLine="0" autoPict="0">
            <anchor moveWithCells="1">
              <from>
                <xdr:col>1</xdr:col>
                <xdr:colOff>0</xdr:colOff>
                <xdr:row>165</xdr:row>
                <xdr:rowOff>19050</xdr:rowOff>
              </from>
              <to>
                <xdr:col>1</xdr:col>
                <xdr:colOff>228600</xdr:colOff>
                <xdr:row>166</xdr:row>
                <xdr:rowOff>95250</xdr:rowOff>
              </to>
            </anchor>
          </controlPr>
        </control>
      </mc:Choice>
    </mc:AlternateContent>
    <mc:AlternateContent xmlns:mc="http://schemas.openxmlformats.org/markup-compatibility/2006">
      <mc:Choice Requires="x14">
        <control shapeId="41051" r:id="rId19" name="Group Box 91">
          <controlPr defaultSize="0" print="0" autoFill="0" autoPict="0">
            <anchor moveWithCells="1">
              <from>
                <xdr:col>1</xdr:col>
                <xdr:colOff>104775</xdr:colOff>
                <xdr:row>145</xdr:row>
                <xdr:rowOff>0</xdr:rowOff>
              </from>
              <to>
                <xdr:col>2</xdr:col>
                <xdr:colOff>647700</xdr:colOff>
                <xdr:row>153</xdr:row>
                <xdr:rowOff>114300</xdr:rowOff>
              </to>
            </anchor>
          </controlPr>
        </control>
      </mc:Choice>
    </mc:AlternateContent>
    <mc:AlternateContent xmlns:mc="http://schemas.openxmlformats.org/markup-compatibility/2006">
      <mc:Choice Requires="x14">
        <control shapeId="41058" r:id="rId20" name="Check Box 98">
          <controlPr defaultSize="0" autoFill="0" autoLine="0" autoPict="0">
            <anchor moveWithCells="1">
              <from>
                <xdr:col>1</xdr:col>
                <xdr:colOff>0</xdr:colOff>
                <xdr:row>166</xdr:row>
                <xdr:rowOff>19050</xdr:rowOff>
              </from>
              <to>
                <xdr:col>1</xdr:col>
                <xdr:colOff>304800</xdr:colOff>
                <xdr:row>167</xdr:row>
                <xdr:rowOff>0</xdr:rowOff>
              </to>
            </anchor>
          </controlPr>
        </control>
      </mc:Choice>
    </mc:AlternateContent>
    <mc:AlternateContent xmlns:mc="http://schemas.openxmlformats.org/markup-compatibility/2006">
      <mc:Choice Requires="x14">
        <control shapeId="41059" r:id="rId21" name="Check Box 99">
          <controlPr defaultSize="0" autoFill="0" autoLine="0" autoPict="0">
            <anchor moveWithCells="1">
              <from>
                <xdr:col>1</xdr:col>
                <xdr:colOff>0</xdr:colOff>
                <xdr:row>167</xdr:row>
                <xdr:rowOff>19050</xdr:rowOff>
              </from>
              <to>
                <xdr:col>1</xdr:col>
                <xdr:colOff>304800</xdr:colOff>
                <xdr:row>168</xdr:row>
                <xdr:rowOff>9525</xdr:rowOff>
              </to>
            </anchor>
          </controlPr>
        </control>
      </mc:Choice>
    </mc:AlternateContent>
    <mc:AlternateContent xmlns:mc="http://schemas.openxmlformats.org/markup-compatibility/2006">
      <mc:Choice Requires="x14">
        <control shapeId="41064" r:id="rId22" name="Check Box 104">
          <controlPr defaultSize="0" autoFill="0" autoLine="0" autoPict="0">
            <anchor moveWithCells="1">
              <from>
                <xdr:col>1</xdr:col>
                <xdr:colOff>0</xdr:colOff>
                <xdr:row>158</xdr:row>
                <xdr:rowOff>19050</xdr:rowOff>
              </from>
              <to>
                <xdr:col>1</xdr:col>
                <xdr:colOff>171450</xdr:colOff>
                <xdr:row>159</xdr:row>
                <xdr:rowOff>0</xdr:rowOff>
              </to>
            </anchor>
          </controlPr>
        </control>
      </mc:Choice>
    </mc:AlternateContent>
    <mc:AlternateContent xmlns:mc="http://schemas.openxmlformats.org/markup-compatibility/2006">
      <mc:Choice Requires="x14">
        <control shapeId="41080" r:id="rId23" name="Group Box 120">
          <controlPr defaultSize="0" print="0" autoFill="0" autoPict="0">
            <anchor moveWithCells="1">
              <from>
                <xdr:col>0</xdr:col>
                <xdr:colOff>333375</xdr:colOff>
                <xdr:row>197</xdr:row>
                <xdr:rowOff>0</xdr:rowOff>
              </from>
              <to>
                <xdr:col>0</xdr:col>
                <xdr:colOff>962025</xdr:colOff>
                <xdr:row>202</xdr:row>
                <xdr:rowOff>66675</xdr:rowOff>
              </to>
            </anchor>
          </controlPr>
        </control>
      </mc:Choice>
    </mc:AlternateContent>
    <mc:AlternateContent xmlns:mc="http://schemas.openxmlformats.org/markup-compatibility/2006">
      <mc:Choice Requires="x14">
        <control shapeId="41091" r:id="rId24" name="Check Box 131">
          <controlPr defaultSize="0" autoFill="0" autoLine="0" autoPict="0">
            <anchor moveWithCells="1">
              <from>
                <xdr:col>1</xdr:col>
                <xdr:colOff>0</xdr:colOff>
                <xdr:row>161</xdr:row>
                <xdr:rowOff>28575</xdr:rowOff>
              </from>
              <to>
                <xdr:col>1</xdr:col>
                <xdr:colOff>219075</xdr:colOff>
                <xdr:row>161</xdr:row>
                <xdr:rowOff>228600</xdr:rowOff>
              </to>
            </anchor>
          </controlPr>
        </control>
      </mc:Choice>
    </mc:AlternateContent>
    <mc:AlternateContent xmlns:mc="http://schemas.openxmlformats.org/markup-compatibility/2006">
      <mc:Choice Requires="x14">
        <control shapeId="41092" r:id="rId25" name="Check Box 132">
          <controlPr defaultSize="0" autoFill="0" autoLine="0" autoPict="0">
            <anchor moveWithCells="1">
              <from>
                <xdr:col>1</xdr:col>
                <xdr:colOff>0</xdr:colOff>
                <xdr:row>135</xdr:row>
                <xdr:rowOff>19050</xdr:rowOff>
              </from>
              <to>
                <xdr:col>1</xdr:col>
                <xdr:colOff>228600</xdr:colOff>
                <xdr:row>135</xdr:row>
                <xdr:rowOff>180975</xdr:rowOff>
              </to>
            </anchor>
          </controlPr>
        </control>
      </mc:Choice>
    </mc:AlternateContent>
    <mc:AlternateContent xmlns:mc="http://schemas.openxmlformats.org/markup-compatibility/2006">
      <mc:Choice Requires="x14">
        <control shapeId="41093" r:id="rId26" name="Check Box 133">
          <controlPr defaultSize="0" autoFill="0" autoLine="0" autoPict="0">
            <anchor moveWithCells="1">
              <from>
                <xdr:col>1</xdr:col>
                <xdr:colOff>0</xdr:colOff>
                <xdr:row>136</xdr:row>
                <xdr:rowOff>19050</xdr:rowOff>
              </from>
              <to>
                <xdr:col>1</xdr:col>
                <xdr:colOff>228600</xdr:colOff>
                <xdr:row>136</xdr:row>
                <xdr:rowOff>180975</xdr:rowOff>
              </to>
            </anchor>
          </controlPr>
        </control>
      </mc:Choice>
    </mc:AlternateContent>
    <mc:AlternateContent xmlns:mc="http://schemas.openxmlformats.org/markup-compatibility/2006">
      <mc:Choice Requires="x14">
        <control shapeId="41095" r:id="rId27" name="Check Box 135">
          <controlPr defaultSize="0" autoFill="0" autoLine="0" autoPict="0">
            <anchor moveWithCells="1">
              <from>
                <xdr:col>1</xdr:col>
                <xdr:colOff>0</xdr:colOff>
                <xdr:row>138</xdr:row>
                <xdr:rowOff>19050</xdr:rowOff>
              </from>
              <to>
                <xdr:col>1</xdr:col>
                <xdr:colOff>228600</xdr:colOff>
                <xdr:row>138</xdr:row>
                <xdr:rowOff>180975</xdr:rowOff>
              </to>
            </anchor>
          </controlPr>
        </control>
      </mc:Choice>
    </mc:AlternateContent>
    <mc:AlternateContent xmlns:mc="http://schemas.openxmlformats.org/markup-compatibility/2006">
      <mc:Choice Requires="x14">
        <control shapeId="41096" r:id="rId28" name="Check Box 136">
          <controlPr defaultSize="0" autoFill="0" autoLine="0" autoPict="0">
            <anchor moveWithCells="1">
              <from>
                <xdr:col>1</xdr:col>
                <xdr:colOff>0</xdr:colOff>
                <xdr:row>139</xdr:row>
                <xdr:rowOff>19050</xdr:rowOff>
              </from>
              <to>
                <xdr:col>1</xdr:col>
                <xdr:colOff>228600</xdr:colOff>
                <xdr:row>139</xdr:row>
                <xdr:rowOff>180975</xdr:rowOff>
              </to>
            </anchor>
          </controlPr>
        </control>
      </mc:Choice>
    </mc:AlternateContent>
    <mc:AlternateContent xmlns:mc="http://schemas.openxmlformats.org/markup-compatibility/2006">
      <mc:Choice Requires="x14">
        <control shapeId="41097" r:id="rId29" name="Check Box 137">
          <controlPr defaultSize="0" autoFill="0" autoLine="0" autoPict="0">
            <anchor moveWithCells="1">
              <from>
                <xdr:col>1</xdr:col>
                <xdr:colOff>0</xdr:colOff>
                <xdr:row>140</xdr:row>
                <xdr:rowOff>19050</xdr:rowOff>
              </from>
              <to>
                <xdr:col>1</xdr:col>
                <xdr:colOff>228600</xdr:colOff>
                <xdr:row>140</xdr:row>
                <xdr:rowOff>180975</xdr:rowOff>
              </to>
            </anchor>
          </controlPr>
        </control>
      </mc:Choice>
    </mc:AlternateContent>
    <mc:AlternateContent xmlns:mc="http://schemas.openxmlformats.org/markup-compatibility/2006">
      <mc:Choice Requires="x14">
        <control shapeId="41098" r:id="rId30" name="Check Box 138">
          <controlPr defaultSize="0" autoFill="0" autoLine="0" autoPict="0">
            <anchor moveWithCells="1">
              <from>
                <xdr:col>1</xdr:col>
                <xdr:colOff>0</xdr:colOff>
                <xdr:row>141</xdr:row>
                <xdr:rowOff>19050</xdr:rowOff>
              </from>
              <to>
                <xdr:col>1</xdr:col>
                <xdr:colOff>228600</xdr:colOff>
                <xdr:row>141</xdr:row>
                <xdr:rowOff>180975</xdr:rowOff>
              </to>
            </anchor>
          </controlPr>
        </control>
      </mc:Choice>
    </mc:AlternateContent>
    <mc:AlternateContent xmlns:mc="http://schemas.openxmlformats.org/markup-compatibility/2006">
      <mc:Choice Requires="x14">
        <control shapeId="41099" r:id="rId31" name="Check Box 139">
          <controlPr defaultSize="0" autoFill="0" autoLine="0" autoPict="0">
            <anchor moveWithCells="1">
              <from>
                <xdr:col>1</xdr:col>
                <xdr:colOff>0</xdr:colOff>
                <xdr:row>142</xdr:row>
                <xdr:rowOff>19050</xdr:rowOff>
              </from>
              <to>
                <xdr:col>1</xdr:col>
                <xdr:colOff>228600</xdr:colOff>
                <xdr:row>142</xdr:row>
                <xdr:rowOff>180975</xdr:rowOff>
              </to>
            </anchor>
          </controlPr>
        </control>
      </mc:Choice>
    </mc:AlternateContent>
    <mc:AlternateContent xmlns:mc="http://schemas.openxmlformats.org/markup-compatibility/2006">
      <mc:Choice Requires="x14">
        <control shapeId="41100" r:id="rId32" name="Check Box 140">
          <controlPr defaultSize="0" autoFill="0" autoLine="0" autoPict="0">
            <anchor moveWithCells="1">
              <from>
                <xdr:col>1</xdr:col>
                <xdr:colOff>0</xdr:colOff>
                <xdr:row>143</xdr:row>
                <xdr:rowOff>19050</xdr:rowOff>
              </from>
              <to>
                <xdr:col>1</xdr:col>
                <xdr:colOff>228600</xdr:colOff>
                <xdr:row>143</xdr:row>
                <xdr:rowOff>180975</xdr:rowOff>
              </to>
            </anchor>
          </controlPr>
        </control>
      </mc:Choice>
    </mc:AlternateContent>
    <mc:AlternateContent xmlns:mc="http://schemas.openxmlformats.org/markup-compatibility/2006">
      <mc:Choice Requires="x14">
        <control shapeId="41101" r:id="rId33" name="Check Box 141">
          <controlPr defaultSize="0" autoFill="0" autoLine="0" autoPict="0">
            <anchor moveWithCells="1">
              <from>
                <xdr:col>1</xdr:col>
                <xdr:colOff>85725</xdr:colOff>
                <xdr:row>48</xdr:row>
                <xdr:rowOff>28575</xdr:rowOff>
              </from>
              <to>
                <xdr:col>1</xdr:col>
                <xdr:colOff>304800</xdr:colOff>
                <xdr:row>48</xdr:row>
                <xdr:rowOff>171450</xdr:rowOff>
              </to>
            </anchor>
          </controlPr>
        </control>
      </mc:Choice>
    </mc:AlternateContent>
    <mc:AlternateContent xmlns:mc="http://schemas.openxmlformats.org/markup-compatibility/2006">
      <mc:Choice Requires="x14">
        <control shapeId="41102" r:id="rId34" name="Check Box 142">
          <controlPr defaultSize="0" autoFill="0" autoLine="0" autoPict="0">
            <anchor moveWithCells="1">
              <from>
                <xdr:col>1</xdr:col>
                <xdr:colOff>85725</xdr:colOff>
                <xdr:row>49</xdr:row>
                <xdr:rowOff>28575</xdr:rowOff>
              </from>
              <to>
                <xdr:col>1</xdr:col>
                <xdr:colOff>304800</xdr:colOff>
                <xdr:row>49</xdr:row>
                <xdr:rowOff>171450</xdr:rowOff>
              </to>
            </anchor>
          </controlPr>
        </control>
      </mc:Choice>
    </mc:AlternateContent>
    <mc:AlternateContent xmlns:mc="http://schemas.openxmlformats.org/markup-compatibility/2006">
      <mc:Choice Requires="x14">
        <control shapeId="41103" r:id="rId35" name="Check Box 143">
          <controlPr defaultSize="0" autoFill="0" autoLine="0" autoPict="0">
            <anchor moveWithCells="1">
              <from>
                <xdr:col>1</xdr:col>
                <xdr:colOff>85725</xdr:colOff>
                <xdr:row>50</xdr:row>
                <xdr:rowOff>28575</xdr:rowOff>
              </from>
              <to>
                <xdr:col>1</xdr:col>
                <xdr:colOff>304800</xdr:colOff>
                <xdr:row>50</xdr:row>
                <xdr:rowOff>171450</xdr:rowOff>
              </to>
            </anchor>
          </controlPr>
        </control>
      </mc:Choice>
    </mc:AlternateContent>
  </control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0070C0"/>
  </sheetPr>
  <dimension ref="A1:D95"/>
  <sheetViews>
    <sheetView showGridLines="0" view="pageLayout" topLeftCell="A76" zoomScaleNormal="100" workbookViewId="0">
      <selection activeCell="B69" sqref="B69"/>
    </sheetView>
  </sheetViews>
  <sheetFormatPr defaultColWidth="8.42578125" defaultRowHeight="16.5" x14ac:dyDescent="0.25"/>
  <cols>
    <col min="1" max="1" width="20.140625" style="4" customWidth="1"/>
    <col min="2" max="2" width="4.85546875" style="4" customWidth="1"/>
    <col min="3" max="3" width="59.7109375" style="4" customWidth="1"/>
  </cols>
  <sheetData>
    <row r="1" spans="1:3" ht="23.25" x14ac:dyDescent="0.25">
      <c r="A1" s="259" t="s">
        <v>756</v>
      </c>
      <c r="B1" s="260"/>
      <c r="C1" s="260"/>
    </row>
    <row r="2" spans="1:3" ht="84.95" customHeight="1" x14ac:dyDescent="0.25">
      <c r="A2" s="261" t="s">
        <v>154</v>
      </c>
      <c r="B2" s="262"/>
      <c r="C2" s="262"/>
    </row>
    <row r="4" spans="1:3" ht="15" x14ac:dyDescent="0.25">
      <c r="A4" s="759" t="str">
        <f>'VNOS PODATKOV'!C44</f>
        <v>INVESTITOR</v>
      </c>
      <c r="B4" s="759"/>
      <c r="C4" s="759"/>
    </row>
    <row r="5" spans="1:3" ht="15" x14ac:dyDescent="0.25">
      <c r="A5" s="178" t="str">
        <f>'VNOS PODATKOV'!C45</f>
        <v>INVESTITOR 1</v>
      </c>
      <c r="B5" s="178"/>
      <c r="C5" s="178"/>
    </row>
    <row r="6" spans="1:3" ht="15" x14ac:dyDescent="0.25">
      <c r="A6" s="91" t="str">
        <f>'VNOS PODATKOV'!C46</f>
        <v>ime in priimek ali naziv družbe</v>
      </c>
      <c r="B6" s="91"/>
      <c r="C6" s="82">
        <f>'VNOS PODATKOV'!D46</f>
        <v>0</v>
      </c>
    </row>
    <row r="7" spans="1:3" ht="15" x14ac:dyDescent="0.25">
      <c r="A7" s="91" t="str">
        <f>'VNOS PODATKOV'!C47</f>
        <v>naslov ali poslovni naslov družbe</v>
      </c>
      <c r="B7" s="91"/>
      <c r="C7" s="82">
        <f>'VNOS PODATKOV'!D47</f>
        <v>0</v>
      </c>
    </row>
    <row r="8" spans="1:3" ht="15" x14ac:dyDescent="0.25">
      <c r="A8" s="102" t="str">
        <f>'VNOS PODATKOV'!C48</f>
        <v>davčna številka</v>
      </c>
      <c r="B8" s="102"/>
      <c r="C8" s="237">
        <f>'VNOS PODATKOV'!D48</f>
        <v>0</v>
      </c>
    </row>
    <row r="9" spans="1:3" ht="15" x14ac:dyDescent="0.25">
      <c r="A9" s="178" t="str">
        <f>'VNOS PODATKOV'!C49</f>
        <v>INVESTITOR 2</v>
      </c>
      <c r="B9" s="178"/>
      <c r="C9" s="178"/>
    </row>
    <row r="10" spans="1:3" ht="15" x14ac:dyDescent="0.25">
      <c r="A10" s="91" t="str">
        <f>'VNOS PODATKOV'!C50</f>
        <v>ime in priimek ali naziv družbe</v>
      </c>
      <c r="B10" s="91"/>
      <c r="C10" s="82">
        <f>'VNOS PODATKOV'!D50</f>
        <v>0</v>
      </c>
    </row>
    <row r="11" spans="1:3" ht="15" x14ac:dyDescent="0.25">
      <c r="A11" s="91" t="str">
        <f>'VNOS PODATKOV'!C51</f>
        <v>naslov ali poslovni naslov družbe</v>
      </c>
      <c r="B11" s="91"/>
      <c r="C11" s="82">
        <f>'VNOS PODATKOV'!D51</f>
        <v>0</v>
      </c>
    </row>
    <row r="12" spans="1:3" ht="15" x14ac:dyDescent="0.25">
      <c r="A12" s="91" t="str">
        <f>'VNOS PODATKOV'!C52</f>
        <v>davčna številka</v>
      </c>
      <c r="B12" s="91"/>
      <c r="C12" s="464">
        <f>'VNOS PODATKOV'!D52</f>
        <v>0</v>
      </c>
    </row>
    <row r="13" spans="1:3" ht="15" x14ac:dyDescent="0.25">
      <c r="A13" s="178" t="str">
        <f>'VNOS PODATKOV'!C53</f>
        <v>INVESTITOR 3</v>
      </c>
      <c r="B13" s="178"/>
      <c r="C13" s="178"/>
    </row>
    <row r="14" spans="1:3" ht="15" x14ac:dyDescent="0.25">
      <c r="A14" s="91" t="str">
        <f>'VNOS PODATKOV'!C54</f>
        <v>ime in priimek ali naziv družbe</v>
      </c>
      <c r="B14" s="91"/>
      <c r="C14" s="82">
        <f>'VNOS PODATKOV'!D54</f>
        <v>0</v>
      </c>
    </row>
    <row r="15" spans="1:3" ht="15" x14ac:dyDescent="0.25">
      <c r="A15" s="91" t="str">
        <f>'VNOS PODATKOV'!C55</f>
        <v>naslov ali poslovni naslov družbe</v>
      </c>
      <c r="B15" s="91"/>
      <c r="C15" s="82">
        <f>'VNOS PODATKOV'!D55</f>
        <v>0</v>
      </c>
    </row>
    <row r="16" spans="1:3" ht="15" x14ac:dyDescent="0.25">
      <c r="A16" s="91" t="str">
        <f>'VNOS PODATKOV'!C56</f>
        <v>davčna številka</v>
      </c>
      <c r="B16" s="91"/>
      <c r="C16" s="82">
        <f>'VNOS PODATKOV'!D56</f>
        <v>0</v>
      </c>
    </row>
    <row r="17" spans="1:4" ht="15" x14ac:dyDescent="0.25">
      <c r="A17" s="178"/>
      <c r="B17" s="178"/>
      <c r="C17" s="82"/>
    </row>
    <row r="18" spans="1:4" ht="15" x14ac:dyDescent="0.25">
      <c r="A18" s="759" t="str">
        <f>'VNOS PODATKOV'!C57</f>
        <v>KONTAKTNA OSEBA</v>
      </c>
      <c r="B18" s="759"/>
      <c r="C18" s="759"/>
    </row>
    <row r="19" spans="1:4" ht="15" x14ac:dyDescent="0.25">
      <c r="A19" s="102" t="str">
        <f>'VNOS PODATKOV'!C58</f>
        <v>ime in priimek</v>
      </c>
      <c r="B19" s="102"/>
      <c r="C19" s="108">
        <f>'VNOS PODATKOV'!D58</f>
        <v>0</v>
      </c>
    </row>
    <row r="20" spans="1:4" ht="15" x14ac:dyDescent="0.25">
      <c r="A20" s="102" t="str">
        <f>'VNOS PODATKOV'!C59</f>
        <v>telefonska številka</v>
      </c>
      <c r="B20" s="102"/>
      <c r="C20" s="108">
        <f>'VNOS PODATKOV'!D59</f>
        <v>0</v>
      </c>
    </row>
    <row r="21" spans="1:4" ht="15" x14ac:dyDescent="0.25">
      <c r="A21" s="102" t="str">
        <f>'VNOS PODATKOV'!C60</f>
        <v>elektronski naslov</v>
      </c>
      <c r="B21" s="102"/>
      <c r="C21" s="237">
        <f>'VNOS PODATKOV'!D60</f>
        <v>0</v>
      </c>
    </row>
    <row r="22" spans="1:4" ht="15" x14ac:dyDescent="0.25">
      <c r="A22" s="47"/>
      <c r="B22" s="47"/>
      <c r="C22" s="108"/>
    </row>
    <row r="23" spans="1:4" ht="15" x14ac:dyDescent="0.25">
      <c r="A23" s="258" t="str">
        <f>'VNOS PODATKOV'!C61</f>
        <v>POOBLAŠČENEC</v>
      </c>
      <c r="B23" s="258"/>
      <c r="C23" s="258"/>
      <c r="D23" s="32"/>
    </row>
    <row r="24" spans="1:4" ht="15" x14ac:dyDescent="0.25">
      <c r="A24" s="110" t="str">
        <f>'VNOS PODATKOV'!C62</f>
        <v>podatki se vpišejo, kadar je imenovan pooblaščenec</v>
      </c>
      <c r="B24" s="62"/>
      <c r="C24" s="62"/>
    </row>
    <row r="25" spans="1:4" ht="15" x14ac:dyDescent="0.25">
      <c r="A25" s="102" t="str">
        <f>'VNOS PODATKOV'!C64</f>
        <v>ime in priimek ali naziv družbe</v>
      </c>
      <c r="B25" s="102"/>
      <c r="C25" s="97" t="str">
        <f>IF('VNOS PODATKOV'!D$63=TRUE,'VNOS PODATKOV'!D64, "")</f>
        <v/>
      </c>
    </row>
    <row r="26" spans="1:4" ht="27" x14ac:dyDescent="0.25">
      <c r="A26" s="102" t="str">
        <f>'VNOS PODATKOV'!C65</f>
        <v>naslov ali poslovni naslov družbe</v>
      </c>
      <c r="B26" s="102"/>
      <c r="C26" s="97" t="str">
        <f>IF('VNOS PODATKOV'!D$63=TRUE,'VNOS PODATKOV'!D65, "")</f>
        <v/>
      </c>
    </row>
    <row r="27" spans="1:4" ht="15" x14ac:dyDescent="0.25">
      <c r="A27" s="102" t="str">
        <f>'VNOS PODATKOV'!C66</f>
        <v>kontaktna oseba</v>
      </c>
      <c r="B27" s="102"/>
      <c r="C27" s="97" t="str">
        <f>IF('VNOS PODATKOV'!D$63=TRUE,'VNOS PODATKOV'!D66, "")</f>
        <v/>
      </c>
    </row>
    <row r="28" spans="1:4" ht="15" x14ac:dyDescent="0.25">
      <c r="A28" s="103" t="str">
        <f>'VNOS PODATKOV'!C67</f>
        <v>telefonska številka</v>
      </c>
      <c r="B28" s="102"/>
      <c r="C28" s="97" t="str">
        <f>IF('VNOS PODATKOV'!D$63=TRUE,'VNOS PODATKOV'!D67, "")</f>
        <v/>
      </c>
    </row>
    <row r="29" spans="1:4" ht="15" x14ac:dyDescent="0.25">
      <c r="A29" s="102" t="str">
        <f>'VNOS PODATKOV'!C68</f>
        <v>elektronski naslov</v>
      </c>
      <c r="B29" s="102"/>
      <c r="C29" s="97" t="str">
        <f>IF('VNOS PODATKOV'!D$63=TRUE,'VNOS PODATKOV'!D68, "")</f>
        <v/>
      </c>
    </row>
    <row r="30" spans="1:4" ht="15" x14ac:dyDescent="0.25">
      <c r="A30" s="47"/>
      <c r="B30" s="47"/>
      <c r="C30" s="97"/>
    </row>
    <row r="31" spans="1:4" ht="15" x14ac:dyDescent="0.25">
      <c r="A31" s="759" t="str">
        <f>'VNOS PODATKOV'!C172</f>
        <v>PODATKI O GRADNJI</v>
      </c>
      <c r="B31" s="759"/>
      <c r="C31" s="759"/>
    </row>
    <row r="32" spans="1:4" x14ac:dyDescent="0.25">
      <c r="A32" s="27" t="str">
        <f>'VNOS PODATKOV'!C175</f>
        <v>naziv gradnje</v>
      </c>
      <c r="B32" s="36"/>
      <c r="C32" s="22">
        <f>'VNOS PODATKOV'!D175</f>
        <v>0</v>
      </c>
    </row>
    <row r="33" spans="1:3" ht="49.5" customHeight="1" x14ac:dyDescent="0.25">
      <c r="A33" s="27" t="str">
        <f>'VNOS PODATKOV'!C177</f>
        <v>kratek opis gradnje</v>
      </c>
      <c r="B33" s="38"/>
      <c r="C33" s="22">
        <f>'VNOS PODATKOV'!D177</f>
        <v>0</v>
      </c>
    </row>
    <row r="34" spans="1:3" ht="15" x14ac:dyDescent="0.25">
      <c r="A34" s="27"/>
      <c r="B34" s="125"/>
      <c r="C34" s="22"/>
    </row>
    <row r="35" spans="1:3" ht="15" x14ac:dyDescent="0.25">
      <c r="A35" s="258" t="s">
        <v>580</v>
      </c>
      <c r="B35" s="258"/>
      <c r="C35" s="258"/>
    </row>
    <row r="36" spans="1:3" ht="15" x14ac:dyDescent="0.25">
      <c r="A36" s="749" t="s">
        <v>98</v>
      </c>
      <c r="B36" s="749"/>
      <c r="C36" s="245">
        <f>'VNOS PODATKOV'!D355</f>
        <v>0</v>
      </c>
    </row>
    <row r="37" spans="1:3" ht="15" x14ac:dyDescent="0.25">
      <c r="A37" s="697" t="s">
        <v>2</v>
      </c>
      <c r="B37" s="697"/>
      <c r="C37" s="244">
        <f>'VNOS PODATKOV'!D356</f>
        <v>0</v>
      </c>
    </row>
    <row r="38" spans="1:3" ht="15" x14ac:dyDescent="0.25">
      <c r="A38" s="46"/>
      <c r="B38" s="46"/>
      <c r="C38" s="46"/>
    </row>
    <row r="39" spans="1:3" ht="15" x14ac:dyDescent="0.25">
      <c r="A39" s="258" t="str">
        <f>'VNOS PODATKOV'!C362</f>
        <v>PODATKI O IZDANEM GRADBENEM DOVOLJENJU</v>
      </c>
      <c r="B39" s="258"/>
      <c r="C39" s="258"/>
    </row>
    <row r="40" spans="1:3" ht="15" x14ac:dyDescent="0.25">
      <c r="A40" s="47" t="str">
        <f>'VNOS PODATKOV'!C365</f>
        <v>številka dovoljenja</v>
      </c>
      <c r="B40" s="47"/>
      <c r="C40" s="97">
        <f>'VNOS PODATKOV'!D365</f>
        <v>0</v>
      </c>
    </row>
    <row r="41" spans="1:3" ht="15" x14ac:dyDescent="0.25">
      <c r="A41" s="47" t="str">
        <f>'VNOS PODATKOV'!C366</f>
        <v>datum dovoljenja</v>
      </c>
      <c r="B41" s="47"/>
      <c r="C41" s="282" t="str">
        <f>IF(ISBLANK('VNOS PODATKOV'!D366),"",'VNOS PODATKOV'!D366)</f>
        <v/>
      </c>
    </row>
    <row r="42" spans="1:3" ht="15" x14ac:dyDescent="0.25">
      <c r="A42" s="47" t="str">
        <f>'VNOS PODATKOV'!C367</f>
        <v>dokončnost</v>
      </c>
      <c r="B42" s="47"/>
      <c r="C42" s="282" t="str">
        <f>IF(ISBLANK('VNOS PODATKOV'!D367),"",'VNOS PODATKOV'!D367)</f>
        <v/>
      </c>
    </row>
    <row r="43" spans="1:3" ht="15" x14ac:dyDescent="0.25">
      <c r="A43" s="102" t="str">
        <f>'VNOS PODATKOV'!C368</f>
        <v>pravnomočnost</v>
      </c>
      <c r="B43" s="47"/>
      <c r="C43" s="282" t="str">
        <f>IF(ISBLANK('VNOS PODATKOV'!D368),"",'VNOS PODATKOV'!D368)</f>
        <v/>
      </c>
    </row>
    <row r="44" spans="1:3" ht="15" x14ac:dyDescent="0.25">
      <c r="A44" s="47"/>
      <c r="B44" s="47"/>
      <c r="C44" s="282"/>
    </row>
    <row r="45" spans="1:3" ht="15" x14ac:dyDescent="0.25">
      <c r="A45" s="258" t="str">
        <f>'VNOS PODATKOV'!C369</f>
        <v>PODATKI O SPREMEMBI GRADBENEGA DOVOLJENJA</v>
      </c>
      <c r="B45" s="258"/>
      <c r="C45" s="258"/>
    </row>
    <row r="46" spans="1:3" ht="15" x14ac:dyDescent="0.25">
      <c r="A46" s="47" t="str">
        <f>'VNOS PODATKOV'!C372</f>
        <v>številka dovoljenja</v>
      </c>
      <c r="B46" s="47"/>
      <c r="C46" s="97">
        <f>'VNOS PODATKOV'!D372</f>
        <v>0</v>
      </c>
    </row>
    <row r="47" spans="1:3" ht="15" x14ac:dyDescent="0.25">
      <c r="A47" s="47" t="str">
        <f>'VNOS PODATKOV'!C373</f>
        <v>datum dovoljenja</v>
      </c>
      <c r="B47" s="47"/>
      <c r="C47" s="282">
        <f>'VNOS PODATKOV'!D373</f>
        <v>0</v>
      </c>
    </row>
    <row r="48" spans="1:3" ht="15" x14ac:dyDescent="0.25">
      <c r="A48" s="47" t="str">
        <f>'VNOS PODATKOV'!C374</f>
        <v>dokončnost</v>
      </c>
      <c r="B48" s="47"/>
      <c r="C48" s="282">
        <f>'VNOS PODATKOV'!D374</f>
        <v>0</v>
      </c>
    </row>
    <row r="49" spans="1:3" ht="15" x14ac:dyDescent="0.25">
      <c r="A49" s="47" t="str">
        <f>'VNOS PODATKOV'!C375</f>
        <v>pravnomočnost</v>
      </c>
      <c r="B49" s="47"/>
      <c r="C49" s="282">
        <f>'VNOS PODATKOV'!D375</f>
        <v>0</v>
      </c>
    </row>
    <row r="50" spans="1:3" ht="15" x14ac:dyDescent="0.25">
      <c r="A50" s="47"/>
      <c r="B50" s="47"/>
      <c r="C50" s="282"/>
    </row>
    <row r="51" spans="1:3" s="54" customFormat="1" ht="15" x14ac:dyDescent="0.25">
      <c r="A51" s="258" t="s">
        <v>1280</v>
      </c>
      <c r="B51" s="258"/>
      <c r="C51" s="258"/>
    </row>
    <row r="52" spans="1:3" s="54" customFormat="1" ht="15" x14ac:dyDescent="0.25">
      <c r="A52" s="253"/>
      <c r="B52" s="224"/>
      <c r="C52" s="361"/>
    </row>
    <row r="53" spans="1:3" x14ac:dyDescent="0.25">
      <c r="A53" s="254"/>
      <c r="B53" s="36"/>
      <c r="C53" s="22" t="s">
        <v>1281</v>
      </c>
    </row>
    <row r="54" spans="1:3" s="54" customFormat="1" x14ac:dyDescent="0.3">
      <c r="A54" s="254"/>
      <c r="B54" s="605" t="b">
        <v>0</v>
      </c>
      <c r="C54" s="255" t="s">
        <v>746</v>
      </c>
    </row>
    <row r="55" spans="1:3" s="54" customFormat="1" x14ac:dyDescent="0.3">
      <c r="A55" s="254"/>
      <c r="B55" s="605" t="b">
        <v>0</v>
      </c>
      <c r="C55" s="255" t="s">
        <v>747</v>
      </c>
    </row>
    <row r="56" spans="1:3" s="54" customFormat="1" ht="27" x14ac:dyDescent="0.3">
      <c r="A56" s="254"/>
      <c r="B56" s="605" t="b">
        <v>0</v>
      </c>
      <c r="C56" s="255" t="s">
        <v>748</v>
      </c>
    </row>
    <row r="57" spans="1:3" x14ac:dyDescent="0.25">
      <c r="A57" s="254"/>
      <c r="B57" s="19"/>
      <c r="C57" s="22" t="s">
        <v>1291</v>
      </c>
    </row>
    <row r="58" spans="1:3" s="54" customFormat="1" ht="27" x14ac:dyDescent="0.3">
      <c r="A58" s="254"/>
      <c r="B58" s="605" t="b">
        <v>0</v>
      </c>
      <c r="C58" s="255" t="s">
        <v>749</v>
      </c>
    </row>
    <row r="59" spans="1:3" s="54" customFormat="1" x14ac:dyDescent="0.3">
      <c r="A59" s="254"/>
      <c r="B59" s="605" t="b">
        <v>0</v>
      </c>
      <c r="C59" s="255" t="s">
        <v>858</v>
      </c>
    </row>
    <row r="60" spans="1:3" s="54" customFormat="1" ht="15" x14ac:dyDescent="0.25">
      <c r="A60" s="224"/>
      <c r="B60" s="224"/>
      <c r="C60" s="361"/>
    </row>
    <row r="61" spans="1:3" ht="15" x14ac:dyDescent="0.25">
      <c r="A61" s="258" t="s">
        <v>156</v>
      </c>
      <c r="B61" s="258"/>
      <c r="C61" s="258"/>
    </row>
    <row r="62" spans="1:3" ht="15" x14ac:dyDescent="0.25">
      <c r="A62" s="72" t="str">
        <f>'VNOS PODATKOV'!C160</f>
        <v>številka projekta</v>
      </c>
      <c r="B62" s="95"/>
      <c r="C62" s="97">
        <f>'VNOS PODATKOV'!F160</f>
        <v>0</v>
      </c>
    </row>
    <row r="63" spans="1:3" ht="15" x14ac:dyDescent="0.25">
      <c r="A63" s="72" t="str">
        <f>'VNOS PODATKOV'!C161</f>
        <v>datum izdelave</v>
      </c>
      <c r="B63" s="95"/>
      <c r="C63" s="97">
        <f>'VNOS PODATKOV'!F161</f>
        <v>0</v>
      </c>
    </row>
    <row r="64" spans="1:3" ht="15" x14ac:dyDescent="0.25">
      <c r="A64" s="72" t="str">
        <f>'VNOS PODATKOV'!C87</f>
        <v>projektant (naziv družbe)</v>
      </c>
      <c r="B64" s="95"/>
      <c r="C64" s="97">
        <f>'VNOS PODATKOV'!D87</f>
        <v>0</v>
      </c>
    </row>
    <row r="65" spans="1:3" ht="15" x14ac:dyDescent="0.25">
      <c r="A65" s="64"/>
      <c r="B65" s="46"/>
      <c r="C65" s="97"/>
    </row>
    <row r="66" spans="1:3" ht="15" x14ac:dyDescent="0.25">
      <c r="A66" s="258" t="str">
        <f>'VNOS PODATKOV'!C132</f>
        <v>NADZORNIK</v>
      </c>
      <c r="B66" s="258"/>
      <c r="C66" s="258"/>
    </row>
    <row r="67" spans="1:3" ht="29.25" customHeight="1" x14ac:dyDescent="0.25">
      <c r="A67" s="760" t="str">
        <f>'VNOS PODATKOV'!C133</f>
        <v>imenovanje nadzornika ni obvezno v primeru gradnje nezahtevnega objekta, če jo izvaja izvajalec, ki izpolnjuje pogoje za opravljanje dejavnosti gradbeništva (16. člen GZ-1)</v>
      </c>
      <c r="B67" s="760"/>
      <c r="C67" s="760"/>
    </row>
    <row r="68" spans="1:3" ht="15" x14ac:dyDescent="0.25">
      <c r="A68" s="27"/>
      <c r="B68" s="570" t="b">
        <f>IF('VNOS PODATKOV'!D134=TRUE,TRUE,FALSE)</f>
        <v>0</v>
      </c>
      <c r="C68" s="38" t="str">
        <f>'VNOS PODATKOV'!C134</f>
        <v>imenovan je nadzornik gradnje</v>
      </c>
    </row>
    <row r="69" spans="1:3" ht="15" x14ac:dyDescent="0.25">
      <c r="A69" s="47" t="str">
        <f>'VNOS PODATKOV'!C136</f>
        <v>naziv družbe</v>
      </c>
      <c r="B69" s="47"/>
      <c r="C69" s="97">
        <f>'VNOS PODATKOV'!D136</f>
        <v>0</v>
      </c>
    </row>
    <row r="70" spans="1:3" ht="15" x14ac:dyDescent="0.25">
      <c r="A70" s="47" t="str">
        <f>'VNOS PODATKOV'!C137</f>
        <v>poslovni naslov družbe</v>
      </c>
      <c r="B70" s="47"/>
      <c r="C70" s="97">
        <f>'VNOS PODATKOV'!D137</f>
        <v>0</v>
      </c>
    </row>
    <row r="71" spans="1:3" ht="27" x14ac:dyDescent="0.25">
      <c r="A71" s="47" t="str">
        <f>'VNOS PODATKOV'!C138</f>
        <v>davčna številka za pravne subjekte</v>
      </c>
      <c r="B71" s="47"/>
      <c r="C71" s="97">
        <f>'VNOS PODATKOV'!D138</f>
        <v>0</v>
      </c>
    </row>
    <row r="72" spans="1:3" ht="15" x14ac:dyDescent="0.25">
      <c r="A72" s="102" t="str">
        <f>'VNOS PODATKOV'!C139</f>
        <v>odgovorna oseba nadzornika</v>
      </c>
      <c r="B72" s="102"/>
      <c r="C72" s="97">
        <f>'VNOS PODATKOV'!D139</f>
        <v>0</v>
      </c>
    </row>
    <row r="73" spans="1:3" ht="15" x14ac:dyDescent="0.25">
      <c r="A73" s="47" t="str">
        <f>'VNOS PODATKOV'!C141</f>
        <v>vodja nadzora</v>
      </c>
      <c r="B73" s="47"/>
      <c r="C73" s="97" t="str">
        <f>CONCATENATE('VNOS PODATKOV'!D141,", ",'VNOS PODATKOV'!D142)</f>
        <v xml:space="preserve">, </v>
      </c>
    </row>
    <row r="74" spans="1:3" ht="15" x14ac:dyDescent="0.25">
      <c r="A74" s="102" t="str">
        <f>'VNOS PODATKOV'!C143</f>
        <v>identifikacijska številka</v>
      </c>
      <c r="B74" s="47"/>
      <c r="C74" s="97">
        <f>'VNOS PODATKOV'!D143</f>
        <v>0</v>
      </c>
    </row>
    <row r="75" spans="1:3" x14ac:dyDescent="0.25">
      <c r="A75" s="6"/>
      <c r="B75" s="247"/>
      <c r="C75" s="87"/>
    </row>
    <row r="76" spans="1:3" x14ac:dyDescent="0.25">
      <c r="A76" s="72" t="s">
        <v>168</v>
      </c>
      <c r="B76" s="21"/>
      <c r="C76" s="63" t="s">
        <v>116</v>
      </c>
    </row>
    <row r="77" spans="1:3" ht="15" x14ac:dyDescent="0.25">
      <c r="A77" s="283">
        <f ca="1">TODAY()</f>
        <v>45013</v>
      </c>
      <c r="B77" s="172"/>
      <c r="C77" s="603"/>
    </row>
    <row r="78" spans="1:3" ht="15" x14ac:dyDescent="0.25">
      <c r="A78" s="340"/>
      <c r="B78" s="46"/>
      <c r="C78" s="604"/>
    </row>
    <row r="79" spans="1:3" ht="15" x14ac:dyDescent="0.25">
      <c r="A79" s="340"/>
      <c r="B79" s="340"/>
      <c r="C79" s="340"/>
    </row>
    <row r="80" spans="1:3" ht="15" x14ac:dyDescent="0.25">
      <c r="A80" s="759" t="s">
        <v>110</v>
      </c>
      <c r="B80" s="759"/>
      <c r="C80" s="759"/>
    </row>
    <row r="81" spans="1:3" ht="15" x14ac:dyDescent="0.25">
      <c r="A81" s="42" t="s">
        <v>157</v>
      </c>
      <c r="B81"/>
      <c r="C81"/>
    </row>
    <row r="82" spans="1:3" x14ac:dyDescent="0.3">
      <c r="B82" s="605" t="b">
        <v>0</v>
      </c>
      <c r="C82" s="355" t="s">
        <v>125</v>
      </c>
    </row>
    <row r="83" spans="1:3" x14ac:dyDescent="0.3">
      <c r="B83" s="605" t="b">
        <v>0</v>
      </c>
      <c r="C83" s="355" t="s">
        <v>752</v>
      </c>
    </row>
    <row r="84" spans="1:3" x14ac:dyDescent="0.3">
      <c r="B84" s="605" t="b">
        <v>0</v>
      </c>
      <c r="C84" s="355" t="s">
        <v>1069</v>
      </c>
    </row>
    <row r="85" spans="1:3" x14ac:dyDescent="0.3">
      <c r="B85" s="605" t="b">
        <v>0</v>
      </c>
      <c r="C85" s="355" t="s">
        <v>754</v>
      </c>
    </row>
    <row r="86" spans="1:3" x14ac:dyDescent="0.3">
      <c r="B86" s="605" t="b">
        <v>0</v>
      </c>
      <c r="C86" s="613" t="s">
        <v>1307</v>
      </c>
    </row>
    <row r="87" spans="1:3" x14ac:dyDescent="0.3">
      <c r="B87" s="605" t="b">
        <v>0</v>
      </c>
      <c r="C87" s="355" t="s">
        <v>921</v>
      </c>
    </row>
    <row r="88" spans="1:3" ht="40.5" x14ac:dyDescent="0.3">
      <c r="B88" s="605" t="b">
        <v>0</v>
      </c>
      <c r="C88" s="355" t="s">
        <v>1309</v>
      </c>
    </row>
    <row r="89" spans="1:3" x14ac:dyDescent="0.3">
      <c r="B89" s="605" t="b">
        <v>0</v>
      </c>
      <c r="C89" s="355" t="s">
        <v>755</v>
      </c>
    </row>
    <row r="90" spans="1:3" ht="27" x14ac:dyDescent="0.3">
      <c r="B90" s="605" t="b">
        <v>0</v>
      </c>
      <c r="C90" s="355" t="s">
        <v>152</v>
      </c>
    </row>
    <row r="91" spans="1:3" ht="53.25" customHeight="1" x14ac:dyDescent="0.3">
      <c r="B91" s="605" t="b">
        <v>0</v>
      </c>
      <c r="C91" s="355" t="s">
        <v>1308</v>
      </c>
    </row>
    <row r="92" spans="1:3" x14ac:dyDescent="0.3">
      <c r="B92" s="605" t="b">
        <v>0</v>
      </c>
      <c r="C92" s="355" t="s">
        <v>1045</v>
      </c>
    </row>
    <row r="93" spans="1:3" x14ac:dyDescent="0.25">
      <c r="A93" s="26"/>
      <c r="B93" s="81"/>
      <c r="C93" s="109"/>
    </row>
    <row r="94" spans="1:3" x14ac:dyDescent="0.25">
      <c r="C94" s="127"/>
    </row>
    <row r="95" spans="1:3" x14ac:dyDescent="0.25">
      <c r="C95" s="127"/>
    </row>
  </sheetData>
  <sheetProtection sheet="1" objects="1" scenarios="1"/>
  <mergeCells count="7">
    <mergeCell ref="A4:C4"/>
    <mergeCell ref="A80:C80"/>
    <mergeCell ref="A31:C31"/>
    <mergeCell ref="A36:B36"/>
    <mergeCell ref="A37:B37"/>
    <mergeCell ref="A18:C18"/>
    <mergeCell ref="A67:C67"/>
  </mergeCells>
  <conditionalFormatting sqref="C37">
    <cfRule type="expression" dxfId="55" priority="36">
      <formula>NOT(ISBLANK(C37:C37))</formula>
    </cfRule>
  </conditionalFormatting>
  <conditionalFormatting sqref="C36">
    <cfRule type="expression" dxfId="54" priority="196">
      <formula>NOT(ISBLANK(C36:C37))</formula>
    </cfRule>
  </conditionalFormatting>
  <conditionalFormatting sqref="C59:C60">
    <cfRule type="expression" dxfId="53" priority="15">
      <formula>#REF!=TRUE</formula>
    </cfRule>
  </conditionalFormatting>
  <conditionalFormatting sqref="C55">
    <cfRule type="expression" dxfId="52" priority="13">
      <formula>#REF!=TRUE</formula>
    </cfRule>
  </conditionalFormatting>
  <conditionalFormatting sqref="C58">
    <cfRule type="expression" dxfId="51" priority="11">
      <formula>#REF!=TRUE</formula>
    </cfRule>
  </conditionalFormatting>
  <conditionalFormatting sqref="C56">
    <cfRule type="expression" dxfId="50" priority="9">
      <formula>#REF!=TRUE</formula>
    </cfRule>
  </conditionalFormatting>
  <conditionalFormatting sqref="C54">
    <cfRule type="expression" dxfId="49" priority="7">
      <formula>#REF!=TRUE</formula>
    </cfRule>
  </conditionalFormatting>
  <conditionalFormatting sqref="C52">
    <cfRule type="expression" dxfId="48" priority="2">
      <formula>#REF!=TRUE</formula>
    </cfRule>
  </conditionalFormatting>
  <conditionalFormatting sqref="A67">
    <cfRule type="expression" dxfId="47" priority="1">
      <formula>#REF!=TRUE</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rowBreaks count="1" manualBreakCount="1">
    <brk id="79" max="16383" man="1"/>
  </rowBreaks>
  <drawing r:id="rId2"/>
  <legacyDrawing r:id="rId3"/>
  <controls>
    <mc:AlternateContent xmlns:mc="http://schemas.openxmlformats.org/markup-compatibility/2006">
      <mc:Choice Requires="x14">
        <control shapeId="45109" r:id="rId4" name="CommandButton3">
          <controlPr defaultSize="0" print="0" autoLine="0" r:id="rId5">
            <anchor>
              <from>
                <xdr:col>2</xdr:col>
                <xdr:colOff>2400300</xdr:colOff>
                <xdr:row>1</xdr:row>
                <xdr:rowOff>304800</xdr:rowOff>
              </from>
              <to>
                <xdr:col>2</xdr:col>
                <xdr:colOff>4200525</xdr:colOff>
                <xdr:row>1</xdr:row>
                <xdr:rowOff>523875</xdr:rowOff>
              </to>
            </anchor>
          </controlPr>
        </control>
      </mc:Choice>
      <mc:Fallback>
        <control shapeId="45109" r:id="rId4" name="CommandButton3"/>
      </mc:Fallback>
    </mc:AlternateContent>
    <mc:AlternateContent xmlns:mc="http://schemas.openxmlformats.org/markup-compatibility/2006">
      <mc:Choice Requires="x14">
        <control shapeId="45108" r:id="rId6" name="CommandButton2">
          <controlPr defaultSize="0" print="0" autoLine="0" r:id="rId7">
            <anchor>
              <from>
                <xdr:col>2</xdr:col>
                <xdr:colOff>2400300</xdr:colOff>
                <xdr:row>1</xdr:row>
                <xdr:rowOff>38100</xdr:rowOff>
              </from>
              <to>
                <xdr:col>2</xdr:col>
                <xdr:colOff>4200525</xdr:colOff>
                <xdr:row>1</xdr:row>
                <xdr:rowOff>257175</xdr:rowOff>
              </to>
            </anchor>
          </controlPr>
        </control>
      </mc:Choice>
      <mc:Fallback>
        <control shapeId="45108" r:id="rId6" name="CommandButton2"/>
      </mc:Fallback>
    </mc:AlternateContent>
    <mc:AlternateContent xmlns:mc="http://schemas.openxmlformats.org/markup-compatibility/2006">
      <mc:Choice Requires="x14">
        <control shapeId="45107" r:id="rId8" name="CommandButton1">
          <controlPr defaultSize="0" print="0" autoLine="0" r:id="rId9">
            <anchor>
              <from>
                <xdr:col>2</xdr:col>
                <xdr:colOff>2400300</xdr:colOff>
                <xdr:row>0</xdr:row>
                <xdr:rowOff>57150</xdr:rowOff>
              </from>
              <to>
                <xdr:col>2</xdr:col>
                <xdr:colOff>4210050</xdr:colOff>
                <xdr:row>0</xdr:row>
                <xdr:rowOff>276225</xdr:rowOff>
              </to>
            </anchor>
          </controlPr>
        </control>
      </mc:Choice>
      <mc:Fallback>
        <control shapeId="45107" r:id="rId8" name="CommandButton1"/>
      </mc:Fallback>
    </mc:AlternateContent>
    <mc:AlternateContent xmlns:mc="http://schemas.openxmlformats.org/markup-compatibility/2006">
      <mc:Choice Requires="x14">
        <control shapeId="45057" r:id="rId10" name="Check Box 1">
          <controlPr defaultSize="0" autoFill="0" autoLine="0" autoPict="0">
            <anchor moveWithCells="1">
              <from>
                <xdr:col>1</xdr:col>
                <xdr:colOff>9525</xdr:colOff>
                <xdr:row>81</xdr:row>
                <xdr:rowOff>19050</xdr:rowOff>
              </from>
              <to>
                <xdr:col>1</xdr:col>
                <xdr:colOff>190500</xdr:colOff>
                <xdr:row>82</xdr:row>
                <xdr:rowOff>9525</xdr:rowOff>
              </to>
            </anchor>
          </controlPr>
        </control>
      </mc:Choice>
    </mc:AlternateContent>
    <mc:AlternateContent xmlns:mc="http://schemas.openxmlformats.org/markup-compatibility/2006">
      <mc:Choice Requires="x14">
        <control shapeId="45069" r:id="rId11" name="Group Box 13">
          <controlPr defaultSize="0" print="0" autoFill="0" autoPict="0">
            <anchor moveWithCells="1">
              <from>
                <xdr:col>0</xdr:col>
                <xdr:colOff>333375</xdr:colOff>
                <xdr:row>75</xdr:row>
                <xdr:rowOff>0</xdr:rowOff>
              </from>
              <to>
                <xdr:col>0</xdr:col>
                <xdr:colOff>971550</xdr:colOff>
                <xdr:row>87</xdr:row>
                <xdr:rowOff>85725</xdr:rowOff>
              </to>
            </anchor>
          </controlPr>
        </control>
      </mc:Choice>
    </mc:AlternateContent>
    <mc:AlternateContent xmlns:mc="http://schemas.openxmlformats.org/markup-compatibility/2006">
      <mc:Choice Requires="x14">
        <control shapeId="45070" r:id="rId12" name="Group Box 14">
          <controlPr defaultSize="0" print="0" autoFill="0" autoPict="0">
            <anchor moveWithCells="1">
              <from>
                <xdr:col>1</xdr:col>
                <xdr:colOff>104775</xdr:colOff>
                <xdr:row>75</xdr:row>
                <xdr:rowOff>0</xdr:rowOff>
              </from>
              <to>
                <xdr:col>2</xdr:col>
                <xdr:colOff>647700</xdr:colOff>
                <xdr:row>90</xdr:row>
                <xdr:rowOff>381000</xdr:rowOff>
              </to>
            </anchor>
          </controlPr>
        </control>
      </mc:Choice>
    </mc:AlternateContent>
    <mc:AlternateContent xmlns:mc="http://schemas.openxmlformats.org/markup-compatibility/2006">
      <mc:Choice Requires="x14">
        <control shapeId="45082" r:id="rId13" name="Check Box 26">
          <controlPr defaultSize="0" autoFill="0" autoLine="0" autoPict="0">
            <anchor moveWithCells="1">
              <from>
                <xdr:col>1</xdr:col>
                <xdr:colOff>9525</xdr:colOff>
                <xdr:row>83</xdr:row>
                <xdr:rowOff>19050</xdr:rowOff>
              </from>
              <to>
                <xdr:col>1</xdr:col>
                <xdr:colOff>180975</xdr:colOff>
                <xdr:row>84</xdr:row>
                <xdr:rowOff>9525</xdr:rowOff>
              </to>
            </anchor>
          </controlPr>
        </control>
      </mc:Choice>
    </mc:AlternateContent>
    <mc:AlternateContent xmlns:mc="http://schemas.openxmlformats.org/markup-compatibility/2006">
      <mc:Choice Requires="x14">
        <control shapeId="45083" r:id="rId14" name="Check Box 27">
          <controlPr defaultSize="0" autoFill="0" autoLine="0" autoPict="0">
            <anchor moveWithCells="1">
              <from>
                <xdr:col>1</xdr:col>
                <xdr:colOff>9525</xdr:colOff>
                <xdr:row>84</xdr:row>
                <xdr:rowOff>19050</xdr:rowOff>
              </from>
              <to>
                <xdr:col>1</xdr:col>
                <xdr:colOff>190500</xdr:colOff>
                <xdr:row>85</xdr:row>
                <xdr:rowOff>0</xdr:rowOff>
              </to>
            </anchor>
          </controlPr>
        </control>
      </mc:Choice>
    </mc:AlternateContent>
    <mc:AlternateContent xmlns:mc="http://schemas.openxmlformats.org/markup-compatibility/2006">
      <mc:Choice Requires="x14">
        <control shapeId="45084" r:id="rId15" name="Check Box 28">
          <controlPr defaultSize="0" autoFill="0" autoLine="0" autoPict="0">
            <anchor moveWithCells="1">
              <from>
                <xdr:col>1</xdr:col>
                <xdr:colOff>9525</xdr:colOff>
                <xdr:row>91</xdr:row>
                <xdr:rowOff>19050</xdr:rowOff>
              </from>
              <to>
                <xdr:col>1</xdr:col>
                <xdr:colOff>190500</xdr:colOff>
                <xdr:row>92</xdr:row>
                <xdr:rowOff>0</xdr:rowOff>
              </to>
            </anchor>
          </controlPr>
        </control>
      </mc:Choice>
    </mc:AlternateContent>
    <mc:AlternateContent xmlns:mc="http://schemas.openxmlformats.org/markup-compatibility/2006">
      <mc:Choice Requires="x14">
        <control shapeId="45090" r:id="rId16" name="Check Box 34">
          <controlPr defaultSize="0" autoFill="0" autoLine="0" autoPict="0">
            <anchor moveWithCells="1">
              <from>
                <xdr:col>1</xdr:col>
                <xdr:colOff>9525</xdr:colOff>
                <xdr:row>82</xdr:row>
                <xdr:rowOff>19050</xdr:rowOff>
              </from>
              <to>
                <xdr:col>1</xdr:col>
                <xdr:colOff>200025</xdr:colOff>
                <xdr:row>83</xdr:row>
                <xdr:rowOff>0</xdr:rowOff>
              </to>
            </anchor>
          </controlPr>
        </control>
      </mc:Choice>
    </mc:AlternateContent>
    <mc:AlternateContent xmlns:mc="http://schemas.openxmlformats.org/markup-compatibility/2006">
      <mc:Choice Requires="x14">
        <control shapeId="45091" r:id="rId17" name="Check Box 35">
          <controlPr defaultSize="0" autoFill="0" autoLine="0" autoPict="0">
            <anchor moveWithCells="1">
              <from>
                <xdr:col>1</xdr:col>
                <xdr:colOff>9525</xdr:colOff>
                <xdr:row>82</xdr:row>
                <xdr:rowOff>19050</xdr:rowOff>
              </from>
              <to>
                <xdr:col>1</xdr:col>
                <xdr:colOff>200025</xdr:colOff>
                <xdr:row>83</xdr:row>
                <xdr:rowOff>0</xdr:rowOff>
              </to>
            </anchor>
          </controlPr>
        </control>
      </mc:Choice>
    </mc:AlternateContent>
    <mc:AlternateContent xmlns:mc="http://schemas.openxmlformats.org/markup-compatibility/2006">
      <mc:Choice Requires="x14">
        <control shapeId="45098" r:id="rId18" name="Check Box 42">
          <controlPr defaultSize="0" autoFill="0" autoLine="0" autoPict="0">
            <anchor moveWithCells="1">
              <from>
                <xdr:col>1</xdr:col>
                <xdr:colOff>0</xdr:colOff>
                <xdr:row>89</xdr:row>
                <xdr:rowOff>19050</xdr:rowOff>
              </from>
              <to>
                <xdr:col>1</xdr:col>
                <xdr:colOff>190500</xdr:colOff>
                <xdr:row>89</xdr:row>
                <xdr:rowOff>190500</xdr:rowOff>
              </to>
            </anchor>
          </controlPr>
        </control>
      </mc:Choice>
    </mc:AlternateContent>
    <mc:AlternateContent xmlns:mc="http://schemas.openxmlformats.org/markup-compatibility/2006">
      <mc:Choice Requires="x14">
        <control shapeId="45099" r:id="rId19" name="Check Box 43">
          <controlPr defaultSize="0" autoFill="0" autoLine="0" autoPict="0">
            <anchor moveWithCells="1">
              <from>
                <xdr:col>1</xdr:col>
                <xdr:colOff>0</xdr:colOff>
                <xdr:row>90</xdr:row>
                <xdr:rowOff>19050</xdr:rowOff>
              </from>
              <to>
                <xdr:col>1</xdr:col>
                <xdr:colOff>190500</xdr:colOff>
                <xdr:row>90</xdr:row>
                <xdr:rowOff>190500</xdr:rowOff>
              </to>
            </anchor>
          </controlPr>
        </control>
      </mc:Choice>
    </mc:AlternateContent>
    <mc:AlternateContent xmlns:mc="http://schemas.openxmlformats.org/markup-compatibility/2006">
      <mc:Choice Requires="x14">
        <control shapeId="45111" r:id="rId20" name="Check Box 55">
          <controlPr defaultSize="0" autoFill="0" autoLine="0" autoPict="0">
            <anchor moveWithCells="1">
              <from>
                <xdr:col>1</xdr:col>
                <xdr:colOff>0</xdr:colOff>
                <xdr:row>90</xdr:row>
                <xdr:rowOff>19050</xdr:rowOff>
              </from>
              <to>
                <xdr:col>1</xdr:col>
                <xdr:colOff>190500</xdr:colOff>
                <xdr:row>90</xdr:row>
                <xdr:rowOff>190500</xdr:rowOff>
              </to>
            </anchor>
          </controlPr>
        </control>
      </mc:Choice>
    </mc:AlternateContent>
    <mc:AlternateContent xmlns:mc="http://schemas.openxmlformats.org/markup-compatibility/2006">
      <mc:Choice Requires="x14">
        <control shapeId="45112" r:id="rId21" name="Check Box 56">
          <controlPr defaultSize="0" autoFill="0" autoLine="0" autoPict="0">
            <anchor moveWithCells="1">
              <from>
                <xdr:col>1</xdr:col>
                <xdr:colOff>0</xdr:colOff>
                <xdr:row>90</xdr:row>
                <xdr:rowOff>19050</xdr:rowOff>
              </from>
              <to>
                <xdr:col>1</xdr:col>
                <xdr:colOff>190500</xdr:colOff>
                <xdr:row>90</xdr:row>
                <xdr:rowOff>190500</xdr:rowOff>
              </to>
            </anchor>
          </controlPr>
        </control>
      </mc:Choice>
    </mc:AlternateContent>
    <mc:AlternateContent xmlns:mc="http://schemas.openxmlformats.org/markup-compatibility/2006">
      <mc:Choice Requires="x14">
        <control shapeId="45148" r:id="rId22" name="Check Box 92">
          <controlPr defaultSize="0" autoFill="0" autoLine="0" autoPict="0">
            <anchor moveWithCells="1">
              <from>
                <xdr:col>1</xdr:col>
                <xdr:colOff>9525</xdr:colOff>
                <xdr:row>86</xdr:row>
                <xdr:rowOff>19050</xdr:rowOff>
              </from>
              <to>
                <xdr:col>1</xdr:col>
                <xdr:colOff>190500</xdr:colOff>
                <xdr:row>87</xdr:row>
                <xdr:rowOff>0</xdr:rowOff>
              </to>
            </anchor>
          </controlPr>
        </control>
      </mc:Choice>
    </mc:AlternateContent>
    <mc:AlternateContent xmlns:mc="http://schemas.openxmlformats.org/markup-compatibility/2006">
      <mc:Choice Requires="x14">
        <control shapeId="45149" r:id="rId23" name="Check Box 93">
          <controlPr defaultSize="0" autoFill="0" autoLine="0" autoPict="0">
            <anchor moveWithCells="1">
              <from>
                <xdr:col>1</xdr:col>
                <xdr:colOff>9525</xdr:colOff>
                <xdr:row>87</xdr:row>
                <xdr:rowOff>19050</xdr:rowOff>
              </from>
              <to>
                <xdr:col>1</xdr:col>
                <xdr:colOff>190500</xdr:colOff>
                <xdr:row>87</xdr:row>
                <xdr:rowOff>190500</xdr:rowOff>
              </to>
            </anchor>
          </controlPr>
        </control>
      </mc:Choice>
    </mc:AlternateContent>
    <mc:AlternateContent xmlns:mc="http://schemas.openxmlformats.org/markup-compatibility/2006">
      <mc:Choice Requires="x14">
        <control shapeId="45150" r:id="rId24" name="Check Box 94">
          <controlPr defaultSize="0" autoFill="0" autoLine="0" autoPict="0">
            <anchor moveWithCells="1">
              <from>
                <xdr:col>1</xdr:col>
                <xdr:colOff>9525</xdr:colOff>
                <xdr:row>88</xdr:row>
                <xdr:rowOff>19050</xdr:rowOff>
              </from>
              <to>
                <xdr:col>1</xdr:col>
                <xdr:colOff>190500</xdr:colOff>
                <xdr:row>89</xdr:row>
                <xdr:rowOff>0</xdr:rowOff>
              </to>
            </anchor>
          </controlPr>
        </control>
      </mc:Choice>
    </mc:AlternateContent>
    <mc:AlternateContent xmlns:mc="http://schemas.openxmlformats.org/markup-compatibility/2006">
      <mc:Choice Requires="x14">
        <control shapeId="45160" r:id="rId25" name="Check Box 104">
          <controlPr defaultSize="0" autoFill="0" autoLine="0" autoPict="0">
            <anchor moveWithCells="1">
              <from>
                <xdr:col>1</xdr:col>
                <xdr:colOff>9525</xdr:colOff>
                <xdr:row>85</xdr:row>
                <xdr:rowOff>19050</xdr:rowOff>
              </from>
              <to>
                <xdr:col>1</xdr:col>
                <xdr:colOff>190500</xdr:colOff>
                <xdr:row>86</xdr:row>
                <xdr:rowOff>0</xdr:rowOff>
              </to>
            </anchor>
          </controlPr>
        </control>
      </mc:Choice>
    </mc:AlternateContent>
    <mc:AlternateContent xmlns:mc="http://schemas.openxmlformats.org/markup-compatibility/2006">
      <mc:Choice Requires="x14">
        <control shapeId="45162" r:id="rId26" name="Check Box 106">
          <controlPr defaultSize="0" autoFill="0" autoLine="0" autoPict="0">
            <anchor moveWithCells="1">
              <from>
                <xdr:col>1</xdr:col>
                <xdr:colOff>9525</xdr:colOff>
                <xdr:row>53</xdr:row>
                <xdr:rowOff>19050</xdr:rowOff>
              </from>
              <to>
                <xdr:col>1</xdr:col>
                <xdr:colOff>200025</xdr:colOff>
                <xdr:row>54</xdr:row>
                <xdr:rowOff>0</xdr:rowOff>
              </to>
            </anchor>
          </controlPr>
        </control>
      </mc:Choice>
    </mc:AlternateContent>
    <mc:AlternateContent xmlns:mc="http://schemas.openxmlformats.org/markup-compatibility/2006">
      <mc:Choice Requires="x14">
        <control shapeId="45165" r:id="rId27" name="Check Box 109">
          <controlPr defaultSize="0" autoFill="0" autoLine="0" autoPict="0">
            <anchor moveWithCells="1">
              <from>
                <xdr:col>1</xdr:col>
                <xdr:colOff>9525</xdr:colOff>
                <xdr:row>54</xdr:row>
                <xdr:rowOff>19050</xdr:rowOff>
              </from>
              <to>
                <xdr:col>1</xdr:col>
                <xdr:colOff>200025</xdr:colOff>
                <xdr:row>55</xdr:row>
                <xdr:rowOff>0</xdr:rowOff>
              </to>
            </anchor>
          </controlPr>
        </control>
      </mc:Choice>
    </mc:AlternateContent>
    <mc:AlternateContent xmlns:mc="http://schemas.openxmlformats.org/markup-compatibility/2006">
      <mc:Choice Requires="x14">
        <control shapeId="45168" r:id="rId28" name="Check Box 112">
          <controlPr defaultSize="0" autoFill="0" autoLine="0" autoPict="0">
            <anchor moveWithCells="1">
              <from>
                <xdr:col>1</xdr:col>
                <xdr:colOff>9525</xdr:colOff>
                <xdr:row>55</xdr:row>
                <xdr:rowOff>19050</xdr:rowOff>
              </from>
              <to>
                <xdr:col>1</xdr:col>
                <xdr:colOff>200025</xdr:colOff>
                <xdr:row>55</xdr:row>
                <xdr:rowOff>209550</xdr:rowOff>
              </to>
            </anchor>
          </controlPr>
        </control>
      </mc:Choice>
    </mc:AlternateContent>
    <mc:AlternateContent xmlns:mc="http://schemas.openxmlformats.org/markup-compatibility/2006">
      <mc:Choice Requires="x14">
        <control shapeId="45171" r:id="rId29" name="Check Box 115">
          <controlPr defaultSize="0" autoFill="0" autoLine="0" autoPict="0">
            <anchor moveWithCells="1">
              <from>
                <xdr:col>1</xdr:col>
                <xdr:colOff>9525</xdr:colOff>
                <xdr:row>57</xdr:row>
                <xdr:rowOff>19050</xdr:rowOff>
              </from>
              <to>
                <xdr:col>1</xdr:col>
                <xdr:colOff>200025</xdr:colOff>
                <xdr:row>57</xdr:row>
                <xdr:rowOff>209550</xdr:rowOff>
              </to>
            </anchor>
          </controlPr>
        </control>
      </mc:Choice>
    </mc:AlternateContent>
    <mc:AlternateContent xmlns:mc="http://schemas.openxmlformats.org/markup-compatibility/2006">
      <mc:Choice Requires="x14">
        <control shapeId="45174" r:id="rId30" name="Check Box 118">
          <controlPr defaultSize="0" autoFill="0" autoLine="0" autoPict="0">
            <anchor moveWithCells="1">
              <from>
                <xdr:col>1</xdr:col>
                <xdr:colOff>9525</xdr:colOff>
                <xdr:row>58</xdr:row>
                <xdr:rowOff>19050</xdr:rowOff>
              </from>
              <to>
                <xdr:col>1</xdr:col>
                <xdr:colOff>200025</xdr:colOff>
                <xdr:row>59</xdr:row>
                <xdr:rowOff>0</xdr:rowOff>
              </to>
            </anchor>
          </controlPr>
        </control>
      </mc:Choice>
    </mc:AlternateContent>
    <mc:AlternateContent xmlns:mc="http://schemas.openxmlformats.org/markup-compatibility/2006">
      <mc:Choice Requires="x14">
        <control shapeId="45175" r:id="rId31" name="Check Box 119">
          <controlPr defaultSize="0" autoFill="0" autoLine="0" autoPict="0">
            <anchor moveWithCells="1">
              <from>
                <xdr:col>1</xdr:col>
                <xdr:colOff>85725</xdr:colOff>
                <xdr:row>67</xdr:row>
                <xdr:rowOff>28575</xdr:rowOff>
              </from>
              <to>
                <xdr:col>1</xdr:col>
                <xdr:colOff>304800</xdr:colOff>
                <xdr:row>67</xdr:row>
                <xdr:rowOff>171450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3" id="{85D7AB58-6777-43D5-A084-4EA684CF7768}">
            <xm:f>'VNOS PODATKOV'!$D$134=FALSE</xm:f>
            <x14:dxf>
              <font>
                <color theme="0" tint="-0.499984740745262"/>
              </font>
            </x14:dxf>
          </x14:cfRule>
          <xm:sqref>A69:C74</xm:sqref>
        </x14:conditionalFormatting>
        <x14:conditionalFormatting xmlns:xm="http://schemas.microsoft.com/office/excel/2006/main">
          <x14:cfRule type="expression" priority="1963" id="{710205A6-55BC-45CF-A3F0-97B7722720E9}">
            <xm:f>'VNOS PODATKOV'!#REF!=TRUE</xm:f>
            <x14:dxf>
              <font>
                <color theme="0" tint="-0.499984740745262"/>
              </font>
            </x14:dxf>
          </x14:cfRule>
          <xm:sqref>A75</xm:sqref>
        </x14:conditionalFormatting>
        <x14:conditionalFormatting xmlns:xm="http://schemas.microsoft.com/office/excel/2006/main">
          <x14:cfRule type="expression" priority="1991" id="{70E8AF6B-F664-47FC-877D-80E611756FDB}">
            <xm:f>'VNOS PODATKOV'!$D$63=FALSE</xm:f>
            <x14:dxf>
              <font>
                <color theme="0" tint="-0.499984740745262"/>
              </font>
            </x14:dxf>
          </x14:cfRule>
          <xm:sqref>A25:B34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00B0F0"/>
  </sheetPr>
  <dimension ref="A1:C99"/>
  <sheetViews>
    <sheetView showGridLines="0" view="pageLayout" topLeftCell="A43" zoomScaleNormal="100" workbookViewId="0">
      <selection activeCell="B72" sqref="B72"/>
    </sheetView>
  </sheetViews>
  <sheetFormatPr defaultColWidth="8.42578125" defaultRowHeight="16.5" x14ac:dyDescent="0.25"/>
  <cols>
    <col min="1" max="1" width="20.140625" style="4" customWidth="1"/>
    <col min="2" max="2" width="4.85546875" style="4" customWidth="1"/>
    <col min="3" max="3" width="59.7109375" style="4" customWidth="1"/>
  </cols>
  <sheetData>
    <row r="1" spans="1:3" ht="23.25" x14ac:dyDescent="0.25">
      <c r="A1" s="263" t="s">
        <v>757</v>
      </c>
      <c r="B1" s="264"/>
      <c r="C1" s="264"/>
    </row>
    <row r="2" spans="1:3" ht="84.95" customHeight="1" x14ac:dyDescent="0.25">
      <c r="A2" s="743" t="s">
        <v>149</v>
      </c>
      <c r="B2" s="743"/>
      <c r="C2" s="743"/>
    </row>
    <row r="4" spans="1:3" ht="15" x14ac:dyDescent="0.25">
      <c r="A4" s="742" t="str">
        <f>'VNOS PODATKOV'!C44</f>
        <v>INVESTITOR</v>
      </c>
      <c r="B4" s="742"/>
      <c r="C4" s="742"/>
    </row>
    <row r="5" spans="1:3" ht="15" x14ac:dyDescent="0.25">
      <c r="A5" s="178" t="str">
        <f>'VNOS PODATKOV'!C45</f>
        <v>INVESTITOR 1</v>
      </c>
      <c r="B5" s="178"/>
      <c r="C5" s="178"/>
    </row>
    <row r="6" spans="1:3" ht="15" x14ac:dyDescent="0.25">
      <c r="A6" s="91" t="str">
        <f>'VNOS PODATKOV'!C46</f>
        <v>ime in priimek ali naziv družbe</v>
      </c>
      <c r="B6" s="91"/>
      <c r="C6" s="82">
        <f>'VNOS PODATKOV'!D46</f>
        <v>0</v>
      </c>
    </row>
    <row r="7" spans="1:3" ht="15" x14ac:dyDescent="0.25">
      <c r="A7" s="91" t="str">
        <f>'VNOS PODATKOV'!C47</f>
        <v>naslov ali poslovni naslov družbe</v>
      </c>
      <c r="B7" s="91"/>
      <c r="C7" s="82">
        <f>'VNOS PODATKOV'!D47</f>
        <v>0</v>
      </c>
    </row>
    <row r="8" spans="1:3" ht="15" x14ac:dyDescent="0.25">
      <c r="A8" s="102" t="str">
        <f>'VNOS PODATKOV'!C48</f>
        <v>davčna številka</v>
      </c>
      <c r="B8" s="102"/>
      <c r="C8" s="237">
        <f>'VNOS PODATKOV'!D48</f>
        <v>0</v>
      </c>
    </row>
    <row r="9" spans="1:3" ht="15" x14ac:dyDescent="0.25">
      <c r="A9" s="178" t="str">
        <f>'VNOS PODATKOV'!C49</f>
        <v>INVESTITOR 2</v>
      </c>
      <c r="B9" s="178"/>
      <c r="C9" s="178"/>
    </row>
    <row r="10" spans="1:3" ht="15" x14ac:dyDescent="0.25">
      <c r="A10" s="91" t="str">
        <f>'VNOS PODATKOV'!C50</f>
        <v>ime in priimek ali naziv družbe</v>
      </c>
      <c r="B10" s="91"/>
      <c r="C10" s="82">
        <f>'VNOS PODATKOV'!D50</f>
        <v>0</v>
      </c>
    </row>
    <row r="11" spans="1:3" ht="15" x14ac:dyDescent="0.25">
      <c r="A11" s="91" t="str">
        <f>'VNOS PODATKOV'!C51</f>
        <v>naslov ali poslovni naslov družbe</v>
      </c>
      <c r="B11" s="91"/>
      <c r="C11" s="82">
        <f>'VNOS PODATKOV'!D51</f>
        <v>0</v>
      </c>
    </row>
    <row r="12" spans="1:3" ht="15" x14ac:dyDescent="0.25">
      <c r="A12" s="91" t="str">
        <f>'VNOS PODATKOV'!C52</f>
        <v>davčna številka</v>
      </c>
      <c r="B12" s="91"/>
      <c r="C12" s="464">
        <f>'VNOS PODATKOV'!D52</f>
        <v>0</v>
      </c>
    </row>
    <row r="13" spans="1:3" ht="15" x14ac:dyDescent="0.25">
      <c r="A13" s="178" t="str">
        <f>'VNOS PODATKOV'!C53</f>
        <v>INVESTITOR 3</v>
      </c>
      <c r="B13" s="178"/>
      <c r="C13" s="178"/>
    </row>
    <row r="14" spans="1:3" ht="15" x14ac:dyDescent="0.25">
      <c r="A14" s="91" t="str">
        <f>'VNOS PODATKOV'!C54</f>
        <v>ime in priimek ali naziv družbe</v>
      </c>
      <c r="B14" s="91"/>
      <c r="C14" s="82">
        <f>'VNOS PODATKOV'!D54</f>
        <v>0</v>
      </c>
    </row>
    <row r="15" spans="1:3" ht="15" x14ac:dyDescent="0.25">
      <c r="A15" s="91" t="str">
        <f>'VNOS PODATKOV'!C55</f>
        <v>naslov ali poslovni naslov družbe</v>
      </c>
      <c r="B15" s="91"/>
      <c r="C15" s="82">
        <f>'VNOS PODATKOV'!D55</f>
        <v>0</v>
      </c>
    </row>
    <row r="16" spans="1:3" ht="15" x14ac:dyDescent="0.25">
      <c r="A16" s="91" t="str">
        <f>'VNOS PODATKOV'!C56</f>
        <v>davčna številka</v>
      </c>
      <c r="B16" s="91"/>
      <c r="C16" s="82">
        <f>'VNOS PODATKOV'!D56</f>
        <v>0</v>
      </c>
    </row>
    <row r="17" spans="1:3" ht="15" x14ac:dyDescent="0.25">
      <c r="A17" s="178"/>
      <c r="B17" s="178"/>
      <c r="C17" s="82"/>
    </row>
    <row r="18" spans="1:3" ht="15" x14ac:dyDescent="0.25">
      <c r="A18" s="742" t="str">
        <f>'VNOS PODATKOV'!C57</f>
        <v>KONTAKTNA OSEBA</v>
      </c>
      <c r="B18" s="742"/>
      <c r="C18" s="742"/>
    </row>
    <row r="19" spans="1:3" ht="15" x14ac:dyDescent="0.25">
      <c r="A19" s="102" t="str">
        <f>'VNOS PODATKOV'!C58</f>
        <v>ime in priimek</v>
      </c>
      <c r="B19" s="102"/>
      <c r="C19" s="108">
        <f>'VNOS PODATKOV'!D58</f>
        <v>0</v>
      </c>
    </row>
    <row r="20" spans="1:3" ht="15" x14ac:dyDescent="0.25">
      <c r="A20" s="102" t="str">
        <f>'VNOS PODATKOV'!C59</f>
        <v>telefonska številka</v>
      </c>
      <c r="B20" s="102"/>
      <c r="C20" s="108">
        <f>'VNOS PODATKOV'!D59</f>
        <v>0</v>
      </c>
    </row>
    <row r="21" spans="1:3" ht="15" x14ac:dyDescent="0.25">
      <c r="A21" s="102" t="str">
        <f>'VNOS PODATKOV'!C60</f>
        <v>elektronski naslov</v>
      </c>
      <c r="B21" s="102"/>
      <c r="C21" s="237">
        <f>'VNOS PODATKOV'!D60</f>
        <v>0</v>
      </c>
    </row>
    <row r="22" spans="1:3" ht="15" x14ac:dyDescent="0.25">
      <c r="A22" s="47"/>
      <c r="B22" s="47"/>
      <c r="C22" s="108"/>
    </row>
    <row r="23" spans="1:3" ht="15" x14ac:dyDescent="0.25">
      <c r="A23" s="256" t="str">
        <f>'VNOS PODATKOV'!C61</f>
        <v>POOBLAŠČENEC</v>
      </c>
      <c r="B23" s="256"/>
      <c r="C23" s="256"/>
    </row>
    <row r="24" spans="1:3" ht="15" x14ac:dyDescent="0.25">
      <c r="A24" s="110" t="str">
        <f>'VNOS PODATKOV'!C62</f>
        <v>podatki se vpišejo, kadar je imenovan pooblaščenec</v>
      </c>
      <c r="B24" s="62"/>
      <c r="C24" s="62"/>
    </row>
    <row r="25" spans="1:3" ht="15" x14ac:dyDescent="0.25">
      <c r="A25" s="102" t="str">
        <f>'VNOS PODATKOV'!C64</f>
        <v>ime in priimek ali naziv družbe</v>
      </c>
      <c r="B25" s="102"/>
      <c r="C25" s="97" t="str">
        <f>IF('VNOS PODATKOV'!D$63=TRUE,'VNOS PODATKOV'!D64, "")</f>
        <v/>
      </c>
    </row>
    <row r="26" spans="1:3" ht="27" x14ac:dyDescent="0.25">
      <c r="A26" s="102" t="str">
        <f>'VNOS PODATKOV'!C65</f>
        <v>naslov ali poslovni naslov družbe</v>
      </c>
      <c r="B26" s="102"/>
      <c r="C26" s="97" t="str">
        <f>IF('VNOS PODATKOV'!D$63=TRUE,'VNOS PODATKOV'!D65, "")</f>
        <v/>
      </c>
    </row>
    <row r="27" spans="1:3" ht="15" x14ac:dyDescent="0.25">
      <c r="A27" s="102" t="str">
        <f>'VNOS PODATKOV'!C66</f>
        <v>kontaktna oseba</v>
      </c>
      <c r="B27" s="102"/>
      <c r="C27" s="97" t="str">
        <f>IF('VNOS PODATKOV'!D$63=TRUE,'VNOS PODATKOV'!D66, "")</f>
        <v/>
      </c>
    </row>
    <row r="28" spans="1:3" ht="15" x14ac:dyDescent="0.25">
      <c r="A28" s="103" t="str">
        <f>'VNOS PODATKOV'!C67</f>
        <v>telefonska številka</v>
      </c>
      <c r="B28" s="102"/>
      <c r="C28" s="97" t="str">
        <f>IF('VNOS PODATKOV'!D$63=TRUE,'VNOS PODATKOV'!D67, "")</f>
        <v/>
      </c>
    </row>
    <row r="29" spans="1:3" ht="15" x14ac:dyDescent="0.25">
      <c r="A29" s="102" t="str">
        <f>'VNOS PODATKOV'!C68</f>
        <v>elektronski naslov</v>
      </c>
      <c r="B29" s="102"/>
      <c r="C29" s="97" t="str">
        <f>IF('VNOS PODATKOV'!D$63=TRUE,'VNOS PODATKOV'!D68, "")</f>
        <v/>
      </c>
    </row>
    <row r="30" spans="1:3" ht="15" x14ac:dyDescent="0.25">
      <c r="A30" s="47"/>
      <c r="B30" s="47"/>
      <c r="C30" s="97"/>
    </row>
    <row r="31" spans="1:3" ht="15" x14ac:dyDescent="0.25">
      <c r="A31" s="742" t="str">
        <f>'VNOS PODATKOV'!C172</f>
        <v>PODATKI O GRADNJI</v>
      </c>
      <c r="B31" s="742"/>
      <c r="C31" s="742"/>
    </row>
    <row r="32" spans="1:3" x14ac:dyDescent="0.25">
      <c r="A32" s="27" t="str">
        <f>'VNOS PODATKOV'!C175</f>
        <v>naziv gradnje</v>
      </c>
      <c r="B32" s="36"/>
      <c r="C32" s="22">
        <f>'VNOS PODATKOV'!D175</f>
        <v>0</v>
      </c>
    </row>
    <row r="33" spans="1:3" ht="36.4" customHeight="1" x14ac:dyDescent="0.25">
      <c r="A33" s="27" t="str">
        <f>'VNOS PODATKOV'!C177</f>
        <v>kratek opis gradnje</v>
      </c>
      <c r="B33" s="38"/>
      <c r="C33" s="22">
        <f>'VNOS PODATKOV'!D177</f>
        <v>0</v>
      </c>
    </row>
    <row r="34" spans="1:3" ht="15" x14ac:dyDescent="0.25">
      <c r="A34" s="27"/>
      <c r="B34" s="125"/>
      <c r="C34" s="22"/>
    </row>
    <row r="35" spans="1:3" ht="15" x14ac:dyDescent="0.25">
      <c r="A35" s="256" t="s">
        <v>580</v>
      </c>
      <c r="B35" s="256"/>
      <c r="C35" s="256"/>
    </row>
    <row r="36" spans="1:3" ht="15" x14ac:dyDescent="0.25">
      <c r="A36" s="749" t="s">
        <v>98</v>
      </c>
      <c r="B36" s="749"/>
      <c r="C36" s="245">
        <f>'VNOS PODATKOV'!D355</f>
        <v>0</v>
      </c>
    </row>
    <row r="37" spans="1:3" ht="15" x14ac:dyDescent="0.25">
      <c r="A37" s="697" t="s">
        <v>2</v>
      </c>
      <c r="B37" s="697"/>
      <c r="C37" s="244">
        <f>'VNOS PODATKOV'!D356</f>
        <v>0</v>
      </c>
    </row>
    <row r="38" spans="1:3" ht="15" x14ac:dyDescent="0.25">
      <c r="A38" s="172"/>
      <c r="B38" s="172"/>
      <c r="C38" s="172"/>
    </row>
    <row r="39" spans="1:3" ht="15" x14ac:dyDescent="0.25">
      <c r="A39" s="256" t="str">
        <f>'VNOS PODATKOV'!C362</f>
        <v>PODATKI O IZDANEM GRADBENEM DOVOLJENJU</v>
      </c>
      <c r="B39" s="256"/>
      <c r="C39" s="256"/>
    </row>
    <row r="40" spans="1:3" ht="15" x14ac:dyDescent="0.25">
      <c r="A40" s="47" t="str">
        <f>'VNOS PODATKOV'!C364</f>
        <v>navedba organa</v>
      </c>
      <c r="B40" s="47"/>
      <c r="C40" s="97">
        <f>'VNOS PODATKOV'!D364</f>
        <v>0</v>
      </c>
    </row>
    <row r="41" spans="1:3" ht="15" x14ac:dyDescent="0.25">
      <c r="A41" s="47" t="str">
        <f>'VNOS PODATKOV'!C365</f>
        <v>številka dovoljenja</v>
      </c>
      <c r="B41" s="47"/>
      <c r="C41" s="97">
        <f>'VNOS PODATKOV'!D365</f>
        <v>0</v>
      </c>
    </row>
    <row r="42" spans="1:3" ht="15" x14ac:dyDescent="0.25">
      <c r="A42" s="47" t="str">
        <f>'VNOS PODATKOV'!C366</f>
        <v>datum dovoljenja</v>
      </c>
      <c r="B42" s="47"/>
      <c r="C42" s="282" t="str">
        <f>IF(ISBLANK('VNOS PODATKOV'!D366),"",'VNOS PODATKOV'!D366)</f>
        <v/>
      </c>
    </row>
    <row r="43" spans="1:3" ht="15" x14ac:dyDescent="0.25">
      <c r="A43" s="47" t="str">
        <f>'VNOS PODATKOV'!C367</f>
        <v>dokončnost</v>
      </c>
      <c r="B43" s="47"/>
      <c r="C43" s="282" t="str">
        <f>IF(ISBLANK('VNOS PODATKOV'!D367),"",'VNOS PODATKOV'!D367)</f>
        <v/>
      </c>
    </row>
    <row r="44" spans="1:3" ht="15" x14ac:dyDescent="0.25">
      <c r="A44" s="102" t="str">
        <f>'VNOS PODATKOV'!C368</f>
        <v>pravnomočnost</v>
      </c>
      <c r="B44" s="47"/>
      <c r="C44" s="282" t="str">
        <f>IF(ISBLANK('VNOS PODATKOV'!D368),"",'VNOS PODATKOV'!D368)</f>
        <v/>
      </c>
    </row>
    <row r="45" spans="1:3" ht="15" x14ac:dyDescent="0.25">
      <c r="A45" s="256" t="str">
        <f>'VNOS PODATKOV'!C369</f>
        <v>PODATKI O SPREMEMBI GRADBENEGA DOVOLJENJA</v>
      </c>
      <c r="B45" s="256"/>
      <c r="C45" s="256"/>
    </row>
    <row r="46" spans="1:3" ht="15" x14ac:dyDescent="0.25">
      <c r="A46" s="47" t="str">
        <f>'VNOS PODATKOV'!C372</f>
        <v>številka dovoljenja</v>
      </c>
      <c r="B46" s="47"/>
      <c r="C46" s="97">
        <f>'VNOS PODATKOV'!D372</f>
        <v>0</v>
      </c>
    </row>
    <row r="47" spans="1:3" ht="15" x14ac:dyDescent="0.25">
      <c r="A47" s="47" t="str">
        <f>'VNOS PODATKOV'!C373</f>
        <v>datum dovoljenja</v>
      </c>
      <c r="B47" s="47"/>
      <c r="C47" s="282" t="str">
        <f>IF(ISBLANK('VNOS PODATKOV'!D373),"",'VNOS PODATKOV'!D373)</f>
        <v/>
      </c>
    </row>
    <row r="48" spans="1:3" ht="15" x14ac:dyDescent="0.25">
      <c r="A48" s="47" t="str">
        <f>'VNOS PODATKOV'!C374</f>
        <v>dokončnost</v>
      </c>
      <c r="B48" s="47"/>
      <c r="C48" s="282" t="str">
        <f>IF(ISBLANK('VNOS PODATKOV'!D374),"",'VNOS PODATKOV'!D374)</f>
        <v/>
      </c>
    </row>
    <row r="49" spans="1:3" ht="15" x14ac:dyDescent="0.25">
      <c r="A49" s="102" t="str">
        <f>'VNOS PODATKOV'!C375</f>
        <v>pravnomočnost</v>
      </c>
      <c r="B49" s="47"/>
      <c r="C49" s="282" t="str">
        <f>IF(ISBLANK('VNOS PODATKOV'!D375),"",'VNOS PODATKOV'!D375)</f>
        <v/>
      </c>
    </row>
    <row r="50" spans="1:3" ht="15" x14ac:dyDescent="0.25">
      <c r="A50" s="47"/>
      <c r="B50" s="172"/>
      <c r="C50" s="282"/>
    </row>
    <row r="51" spans="1:3" s="54" customFormat="1" ht="15" x14ac:dyDescent="0.25">
      <c r="A51" s="257" t="s">
        <v>995</v>
      </c>
      <c r="B51" s="257"/>
      <c r="C51" s="257"/>
    </row>
    <row r="52" spans="1:3" s="54" customFormat="1" ht="15" x14ac:dyDescent="0.25">
      <c r="A52" s="644"/>
      <c r="B52" s="361"/>
      <c r="C52" s="361"/>
    </row>
    <row r="53" spans="1:3" x14ac:dyDescent="0.25">
      <c r="A53" s="6"/>
      <c r="B53" s="36"/>
      <c r="C53" s="22" t="s">
        <v>1281</v>
      </c>
    </row>
    <row r="54" spans="1:3" s="54" customFormat="1" x14ac:dyDescent="0.3">
      <c r="A54" s="254"/>
      <c r="B54" s="605" t="b">
        <v>0</v>
      </c>
      <c r="C54" s="255" t="s">
        <v>922</v>
      </c>
    </row>
    <row r="55" spans="1:3" s="54" customFormat="1" x14ac:dyDescent="0.3">
      <c r="A55" s="254"/>
      <c r="B55" s="605" t="b">
        <v>0</v>
      </c>
      <c r="C55" s="255" t="s">
        <v>923</v>
      </c>
    </row>
    <row r="56" spans="1:3" s="54" customFormat="1" x14ac:dyDescent="0.3">
      <c r="A56" s="254"/>
      <c r="B56" s="252"/>
      <c r="C56" s="356"/>
    </row>
    <row r="57" spans="1:3" s="54" customFormat="1" x14ac:dyDescent="0.3">
      <c r="A57" s="254"/>
      <c r="B57" s="605" t="b">
        <v>0</v>
      </c>
      <c r="C57" s="255" t="s">
        <v>746</v>
      </c>
    </row>
    <row r="58" spans="1:3" s="54" customFormat="1" x14ac:dyDescent="0.3">
      <c r="A58" s="254"/>
      <c r="B58" s="605" t="b">
        <v>0</v>
      </c>
      <c r="C58" s="255" t="s">
        <v>747</v>
      </c>
    </row>
    <row r="59" spans="1:3" s="54" customFormat="1" ht="25.5" customHeight="1" x14ac:dyDescent="0.3">
      <c r="A59" s="254"/>
      <c r="B59" s="605" t="b">
        <v>0</v>
      </c>
      <c r="C59" s="255" t="s">
        <v>748</v>
      </c>
    </row>
    <row r="60" spans="1:3" x14ac:dyDescent="0.25">
      <c r="A60" s="6"/>
      <c r="B60" s="19"/>
      <c r="C60" s="202" t="s">
        <v>1282</v>
      </c>
    </row>
    <row r="61" spans="1:3" s="54" customFormat="1" ht="27.75" customHeight="1" x14ac:dyDescent="0.3">
      <c r="A61" s="254"/>
      <c r="B61" s="605" t="b">
        <v>0</v>
      </c>
      <c r="C61" s="255" t="s">
        <v>749</v>
      </c>
    </row>
    <row r="62" spans="1:3" s="54" customFormat="1" x14ac:dyDescent="0.3">
      <c r="A62" s="254"/>
      <c r="B62" s="605" t="b">
        <v>0</v>
      </c>
      <c r="C62" s="255" t="s">
        <v>858</v>
      </c>
    </row>
    <row r="63" spans="1:3" s="54" customFormat="1" ht="15" x14ac:dyDescent="0.25">
      <c r="A63" s="361"/>
      <c r="B63" s="361"/>
      <c r="C63" s="361"/>
    </row>
    <row r="64" spans="1:3" ht="15" x14ac:dyDescent="0.25">
      <c r="A64" s="256" t="s">
        <v>150</v>
      </c>
      <c r="B64" s="256"/>
      <c r="C64" s="256"/>
    </row>
    <row r="65" spans="1:3" ht="15" x14ac:dyDescent="0.25">
      <c r="A65" s="35" t="s">
        <v>151</v>
      </c>
      <c r="B65"/>
      <c r="C65" s="62"/>
    </row>
    <row r="66" spans="1:3" ht="15" x14ac:dyDescent="0.25">
      <c r="A66" s="72" t="str">
        <f>'VNOS PODATKOV'!C160</f>
        <v>številka projekta</v>
      </c>
      <c r="B66" s="95"/>
      <c r="C66" s="97">
        <f>'VNOS PODATKOV'!G160</f>
        <v>0</v>
      </c>
    </row>
    <row r="67" spans="1:3" ht="15" x14ac:dyDescent="0.25">
      <c r="A67" s="72" t="str">
        <f>'VNOS PODATKOV'!C161</f>
        <v>datum izdelave</v>
      </c>
      <c r="B67" s="243"/>
      <c r="C67" s="97">
        <f>'VNOS PODATKOV'!G161</f>
        <v>0</v>
      </c>
    </row>
    <row r="68" spans="1:3" ht="15" x14ac:dyDescent="0.25">
      <c r="A68" s="72" t="str">
        <f>'VNOS PODATKOV'!C87</f>
        <v>projektant (naziv družbe)</v>
      </c>
      <c r="B68" s="95"/>
      <c r="C68" s="240">
        <f>'VNOS PODATKOV'!D87</f>
        <v>0</v>
      </c>
    </row>
    <row r="69" spans="1:3" ht="15" x14ac:dyDescent="0.25">
      <c r="A69" s="73"/>
      <c r="B69" s="172"/>
      <c r="C69" s="86"/>
    </row>
    <row r="70" spans="1:3" ht="15" x14ac:dyDescent="0.25">
      <c r="A70" s="256" t="str">
        <f>'VNOS PODATKOV'!C132</f>
        <v>NADZORNIK</v>
      </c>
      <c r="B70" s="256"/>
      <c r="C70" s="256"/>
    </row>
    <row r="71" spans="1:3" ht="29.25" customHeight="1" x14ac:dyDescent="0.25">
      <c r="A71" s="760" t="str">
        <f>'VNOS PODATKOV'!C133</f>
        <v>imenovanje nadzornika ni obvezno v primeru gradnje nezahtevnega objekta, če jo izvaja izvajalec, ki izpolnjuje pogoje za opravljanje dejavnosti gradbeništva (16. člen GZ-1)</v>
      </c>
      <c r="B71" s="760"/>
      <c r="C71" s="760"/>
    </row>
    <row r="72" spans="1:3" ht="15" x14ac:dyDescent="0.25">
      <c r="A72" s="27"/>
      <c r="B72" s="570" t="b">
        <f>IF('VNOS PODATKOV'!D134=TRUE,TRUE,FALSE)</f>
        <v>0</v>
      </c>
      <c r="C72" s="38" t="str">
        <f>'VNOS PODATKOV'!C134</f>
        <v>imenovan je nadzornik gradnje</v>
      </c>
    </row>
    <row r="73" spans="1:3" ht="15" x14ac:dyDescent="0.25">
      <c r="A73" s="47" t="str">
        <f>'VNOS PODATKOV'!C136</f>
        <v>naziv družbe</v>
      </c>
      <c r="B73" s="47"/>
      <c r="C73" s="97" t="str">
        <f>IF('VNOS PODATKOV'!$D$134=TRUE,'VNOS PODATKOV'!D136,"")</f>
        <v/>
      </c>
    </row>
    <row r="74" spans="1:3" ht="15" x14ac:dyDescent="0.25">
      <c r="A74" s="47" t="str">
        <f>'VNOS PODATKOV'!C137</f>
        <v>poslovni naslov družbe</v>
      </c>
      <c r="B74" s="47"/>
      <c r="C74" s="97" t="str">
        <f>IF('VNOS PODATKOV'!$D$134=TRUE,'VNOS PODATKOV'!D137,"")</f>
        <v/>
      </c>
    </row>
    <row r="75" spans="1:3" ht="15" x14ac:dyDescent="0.25">
      <c r="A75" s="102" t="str">
        <f>'VNOS PODATKOV'!C139</f>
        <v>odgovorna oseba nadzornika</v>
      </c>
      <c r="B75" s="102"/>
      <c r="C75" s="97" t="str">
        <f>IF('VNOS PODATKOV'!$D$134=TRUE,'VNOS PODATKOV'!D139,"")</f>
        <v/>
      </c>
    </row>
    <row r="76" spans="1:3" ht="15" x14ac:dyDescent="0.25">
      <c r="A76" s="47" t="str">
        <f>'VNOS PODATKOV'!C141</f>
        <v>vodja nadzora</v>
      </c>
      <c r="B76" s="47"/>
      <c r="C76" s="97" t="str">
        <f>IF('VNOS PODATKOV'!$D$134=TRUE,'VNOS PODATKOV'!D141,"")</f>
        <v/>
      </c>
    </row>
    <row r="77" spans="1:3" ht="15" x14ac:dyDescent="0.25">
      <c r="A77" s="47" t="str">
        <f>'VNOS PODATKOV'!C142</f>
        <v>strokovna izobrazba</v>
      </c>
      <c r="B77" s="47"/>
      <c r="C77" s="97" t="str">
        <f>IF('VNOS PODATKOV'!$D$134=TRUE,'VNOS PODATKOV'!D142,"")</f>
        <v/>
      </c>
    </row>
    <row r="78" spans="1:3" ht="15" x14ac:dyDescent="0.25">
      <c r="A78" s="102" t="str">
        <f>'VNOS PODATKOV'!C143</f>
        <v>identifikacijska številka</v>
      </c>
      <c r="B78" s="47"/>
      <c r="C78" s="97" t="str">
        <f>IF('VNOS PODATKOV'!$D$134=TRUE,'VNOS PODATKOV'!D143,"")</f>
        <v/>
      </c>
    </row>
    <row r="79" spans="1:3" ht="15" x14ac:dyDescent="0.25">
      <c r="A79" s="5"/>
      <c r="B79" s="5"/>
      <c r="C79" s="5"/>
    </row>
    <row r="80" spans="1:3" x14ac:dyDescent="0.25">
      <c r="A80" s="72" t="s">
        <v>168</v>
      </c>
      <c r="B80" s="21"/>
      <c r="C80" s="63" t="s">
        <v>116</v>
      </c>
    </row>
    <row r="81" spans="1:3" ht="15" x14ac:dyDescent="0.25">
      <c r="A81" s="283">
        <f ca="1">TODAY()</f>
        <v>45013</v>
      </c>
      <c r="B81" s="172"/>
      <c r="C81" s="603"/>
    </row>
    <row r="82" spans="1:3" ht="15" x14ac:dyDescent="0.25">
      <c r="A82" s="340"/>
      <c r="B82" s="46"/>
      <c r="C82" s="604"/>
    </row>
    <row r="83" spans="1:3" ht="15" x14ac:dyDescent="0.25">
      <c r="A83" s="340"/>
      <c r="B83" s="340"/>
      <c r="C83" s="340"/>
    </row>
    <row r="84" spans="1:3" ht="15" x14ac:dyDescent="0.25">
      <c r="A84" s="742" t="s">
        <v>110</v>
      </c>
      <c r="B84" s="742"/>
      <c r="C84" s="742"/>
    </row>
    <row r="85" spans="1:3" ht="15" x14ac:dyDescent="0.25">
      <c r="A85" s="42" t="s">
        <v>1058</v>
      </c>
      <c r="B85"/>
      <c r="C85"/>
    </row>
    <row r="86" spans="1:3" x14ac:dyDescent="0.3">
      <c r="B86" s="605" t="b">
        <v>0</v>
      </c>
      <c r="C86" s="355" t="s">
        <v>125</v>
      </c>
    </row>
    <row r="87" spans="1:3" x14ac:dyDescent="0.3">
      <c r="B87" s="605" t="b">
        <v>0</v>
      </c>
      <c r="C87" s="355" t="s">
        <v>752</v>
      </c>
    </row>
    <row r="88" spans="1:3" x14ac:dyDescent="0.3">
      <c r="B88" s="605" t="b">
        <v>0</v>
      </c>
      <c r="C88" s="355" t="s">
        <v>753</v>
      </c>
    </row>
    <row r="89" spans="1:3" x14ac:dyDescent="0.3">
      <c r="B89" s="605" t="b">
        <v>0</v>
      </c>
      <c r="C89" s="355" t="s">
        <v>924</v>
      </c>
    </row>
    <row r="90" spans="1:3" x14ac:dyDescent="0.3">
      <c r="B90" s="605" t="b">
        <v>0</v>
      </c>
      <c r="C90" s="355" t="s">
        <v>1323</v>
      </c>
    </row>
    <row r="91" spans="1:3" x14ac:dyDescent="0.3">
      <c r="B91" s="605" t="b">
        <v>0</v>
      </c>
      <c r="C91" s="355" t="s">
        <v>1204</v>
      </c>
    </row>
    <row r="92" spans="1:3" x14ac:dyDescent="0.3">
      <c r="B92" s="605" t="b">
        <v>0</v>
      </c>
      <c r="C92" s="355" t="s">
        <v>921</v>
      </c>
    </row>
    <row r="93" spans="1:3" ht="27" x14ac:dyDescent="0.3">
      <c r="B93" s="605" t="b">
        <v>0</v>
      </c>
      <c r="C93" s="355" t="s">
        <v>1071</v>
      </c>
    </row>
    <row r="94" spans="1:3" ht="40.5" x14ac:dyDescent="0.3">
      <c r="B94" s="605" t="b">
        <v>0</v>
      </c>
      <c r="C94" s="355" t="s">
        <v>1309</v>
      </c>
    </row>
    <row r="95" spans="1:3" x14ac:dyDescent="0.3">
      <c r="B95" s="605" t="b">
        <v>0</v>
      </c>
      <c r="C95" s="355" t="s">
        <v>755</v>
      </c>
    </row>
    <row r="96" spans="1:3" ht="27" x14ac:dyDescent="0.3">
      <c r="B96" s="605" t="b">
        <v>0</v>
      </c>
      <c r="C96" s="355" t="s">
        <v>152</v>
      </c>
    </row>
    <row r="97" spans="1:3" ht="40.5" x14ac:dyDescent="0.3">
      <c r="B97" s="605" t="b">
        <v>0</v>
      </c>
      <c r="C97" s="355" t="s">
        <v>1322</v>
      </c>
    </row>
    <row r="98" spans="1:3" x14ac:dyDescent="0.3">
      <c r="B98" s="605" t="b">
        <v>0</v>
      </c>
      <c r="C98" s="355" t="s">
        <v>1045</v>
      </c>
    </row>
    <row r="99" spans="1:3" x14ac:dyDescent="0.25">
      <c r="A99" s="26"/>
      <c r="C99" s="109"/>
    </row>
  </sheetData>
  <sheetProtection sheet="1" objects="1" scenarios="1"/>
  <mergeCells count="8">
    <mergeCell ref="A2:C2"/>
    <mergeCell ref="A84:C84"/>
    <mergeCell ref="A36:B36"/>
    <mergeCell ref="A37:B37"/>
    <mergeCell ref="A31:C31"/>
    <mergeCell ref="A18:C18"/>
    <mergeCell ref="A71:C71"/>
    <mergeCell ref="A4:C4"/>
  </mergeCells>
  <conditionalFormatting sqref="C36">
    <cfRule type="expression" dxfId="43" priority="38">
      <formula>NOT(ISBLANK(C36:C37))</formula>
    </cfRule>
  </conditionalFormatting>
  <conditionalFormatting sqref="C37">
    <cfRule type="expression" dxfId="42" priority="39">
      <formula>NOT(ISBLANK(C37:C37))</formula>
    </cfRule>
  </conditionalFormatting>
  <conditionalFormatting sqref="A66:A71 A73:A78">
    <cfRule type="expression" dxfId="41" priority="423">
      <formula>#REF!=TRUE</formula>
    </cfRule>
  </conditionalFormatting>
  <conditionalFormatting sqref="C62:C63 A63:B63">
    <cfRule type="expression" dxfId="40" priority="15">
      <formula>#REF!=TRUE</formula>
    </cfRule>
  </conditionalFormatting>
  <conditionalFormatting sqref="C55:C59 C61">
    <cfRule type="expression" dxfId="39" priority="13">
      <formula>#REF!=TRUE</formula>
    </cfRule>
  </conditionalFormatting>
  <conditionalFormatting sqref="C54">
    <cfRule type="expression" dxfId="38" priority="9">
      <formula>#REF!=TRUE</formula>
    </cfRule>
  </conditionalFormatting>
  <conditionalFormatting sqref="A52:C52">
    <cfRule type="expression" dxfId="37" priority="1">
      <formula>#REF!=TRUE</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rowBreaks count="2" manualBreakCount="2">
    <brk id="44" max="16383" man="1"/>
    <brk id="83" max="16383" man="1"/>
  </rowBreaks>
  <drawing r:id="rId2"/>
  <legacyDrawing r:id="rId3"/>
  <controls>
    <mc:AlternateContent xmlns:mc="http://schemas.openxmlformats.org/markup-compatibility/2006">
      <mc:Choice Requires="x14">
        <control shapeId="42080" r:id="rId4" name="CommandButton3">
          <controlPr defaultSize="0" print="0" autoLine="0" r:id="rId5">
            <anchor>
              <from>
                <xdr:col>2</xdr:col>
                <xdr:colOff>2419350</xdr:colOff>
                <xdr:row>1</xdr:row>
                <xdr:rowOff>314325</xdr:rowOff>
              </from>
              <to>
                <xdr:col>2</xdr:col>
                <xdr:colOff>4219575</xdr:colOff>
                <xdr:row>1</xdr:row>
                <xdr:rowOff>533400</xdr:rowOff>
              </to>
            </anchor>
          </controlPr>
        </control>
      </mc:Choice>
      <mc:Fallback>
        <control shapeId="42080" r:id="rId4" name="CommandButton3"/>
      </mc:Fallback>
    </mc:AlternateContent>
    <mc:AlternateContent xmlns:mc="http://schemas.openxmlformats.org/markup-compatibility/2006">
      <mc:Choice Requires="x14">
        <control shapeId="42079" r:id="rId6" name="CommandButton2">
          <controlPr defaultSize="0" print="0" autoLine="0" r:id="rId7">
            <anchor>
              <from>
                <xdr:col>2</xdr:col>
                <xdr:colOff>2419350</xdr:colOff>
                <xdr:row>1</xdr:row>
                <xdr:rowOff>47625</xdr:rowOff>
              </from>
              <to>
                <xdr:col>2</xdr:col>
                <xdr:colOff>4219575</xdr:colOff>
                <xdr:row>1</xdr:row>
                <xdr:rowOff>266700</xdr:rowOff>
              </to>
            </anchor>
          </controlPr>
        </control>
      </mc:Choice>
      <mc:Fallback>
        <control shapeId="42079" r:id="rId6" name="CommandButton2"/>
      </mc:Fallback>
    </mc:AlternateContent>
    <mc:AlternateContent xmlns:mc="http://schemas.openxmlformats.org/markup-compatibility/2006">
      <mc:Choice Requires="x14">
        <control shapeId="42078" r:id="rId8" name="CommandButton1">
          <controlPr defaultSize="0" print="0" autoLine="0" r:id="rId9">
            <anchor>
              <from>
                <xdr:col>2</xdr:col>
                <xdr:colOff>2419350</xdr:colOff>
                <xdr:row>0</xdr:row>
                <xdr:rowOff>66675</xdr:rowOff>
              </from>
              <to>
                <xdr:col>2</xdr:col>
                <xdr:colOff>4219575</xdr:colOff>
                <xdr:row>0</xdr:row>
                <xdr:rowOff>285750</xdr:rowOff>
              </to>
            </anchor>
          </controlPr>
        </control>
      </mc:Choice>
      <mc:Fallback>
        <control shapeId="42078" r:id="rId8" name="CommandButton1"/>
      </mc:Fallback>
    </mc:AlternateContent>
    <mc:AlternateContent xmlns:mc="http://schemas.openxmlformats.org/markup-compatibility/2006">
      <mc:Choice Requires="x14">
        <control shapeId="41985" r:id="rId10" name="Check Box 1">
          <controlPr defaultSize="0" autoFill="0" autoLine="0" autoPict="0">
            <anchor moveWithCells="1">
              <from>
                <xdr:col>0</xdr:col>
                <xdr:colOff>1619250</xdr:colOff>
                <xdr:row>85</xdr:row>
                <xdr:rowOff>47625</xdr:rowOff>
              </from>
              <to>
                <xdr:col>1</xdr:col>
                <xdr:colOff>171450</xdr:colOff>
                <xdr:row>85</xdr:row>
                <xdr:rowOff>190500</xdr:rowOff>
              </to>
            </anchor>
          </controlPr>
        </control>
      </mc:Choice>
    </mc:AlternateContent>
    <mc:AlternateContent xmlns:mc="http://schemas.openxmlformats.org/markup-compatibility/2006">
      <mc:Choice Requires="x14">
        <control shapeId="42003" r:id="rId11" name="Group Box 19">
          <controlPr defaultSize="0" print="0" autoFill="0" autoPict="0">
            <anchor moveWithCells="1">
              <from>
                <xdr:col>0</xdr:col>
                <xdr:colOff>333375</xdr:colOff>
                <xdr:row>78</xdr:row>
                <xdr:rowOff>0</xdr:rowOff>
              </from>
              <to>
                <xdr:col>0</xdr:col>
                <xdr:colOff>971550</xdr:colOff>
                <xdr:row>92</xdr:row>
                <xdr:rowOff>133350</xdr:rowOff>
              </to>
            </anchor>
          </controlPr>
        </control>
      </mc:Choice>
    </mc:AlternateContent>
    <mc:AlternateContent xmlns:mc="http://schemas.openxmlformats.org/markup-compatibility/2006">
      <mc:Choice Requires="x14">
        <control shapeId="42004" r:id="rId12" name="Group Box 20">
          <controlPr defaultSize="0" print="0" autoFill="0" autoPict="0">
            <anchor moveWithCells="1">
              <from>
                <xdr:col>1</xdr:col>
                <xdr:colOff>104775</xdr:colOff>
                <xdr:row>78</xdr:row>
                <xdr:rowOff>0</xdr:rowOff>
              </from>
              <to>
                <xdr:col>2</xdr:col>
                <xdr:colOff>647700</xdr:colOff>
                <xdr:row>102</xdr:row>
                <xdr:rowOff>57150</xdr:rowOff>
              </to>
            </anchor>
          </controlPr>
        </control>
      </mc:Choice>
    </mc:AlternateContent>
    <mc:AlternateContent xmlns:mc="http://schemas.openxmlformats.org/markup-compatibility/2006">
      <mc:Choice Requires="x14">
        <control shapeId="42018" r:id="rId13" name="Check Box 34">
          <controlPr defaultSize="0" autoFill="0" autoLine="0" autoPict="0">
            <anchor moveWithCells="1">
              <from>
                <xdr:col>1</xdr:col>
                <xdr:colOff>0</xdr:colOff>
                <xdr:row>86</xdr:row>
                <xdr:rowOff>28575</xdr:rowOff>
              </from>
              <to>
                <xdr:col>1</xdr:col>
                <xdr:colOff>190500</xdr:colOff>
                <xdr:row>86</xdr:row>
                <xdr:rowOff>180975</xdr:rowOff>
              </to>
            </anchor>
          </controlPr>
        </control>
      </mc:Choice>
    </mc:AlternateContent>
    <mc:AlternateContent xmlns:mc="http://schemas.openxmlformats.org/markup-compatibility/2006">
      <mc:Choice Requires="x14">
        <control shapeId="42020" r:id="rId14" name="Check Box 36">
          <controlPr defaultSize="0" autoFill="0" autoLine="0" autoPict="0">
            <anchor moveWithCells="1">
              <from>
                <xdr:col>1</xdr:col>
                <xdr:colOff>0</xdr:colOff>
                <xdr:row>87</xdr:row>
                <xdr:rowOff>19050</xdr:rowOff>
              </from>
              <to>
                <xdr:col>1</xdr:col>
                <xdr:colOff>190500</xdr:colOff>
                <xdr:row>88</xdr:row>
                <xdr:rowOff>0</xdr:rowOff>
              </to>
            </anchor>
          </controlPr>
        </control>
      </mc:Choice>
    </mc:AlternateContent>
    <mc:AlternateContent xmlns:mc="http://schemas.openxmlformats.org/markup-compatibility/2006">
      <mc:Choice Requires="x14">
        <control shapeId="42022" r:id="rId15" name="Check Box 38">
          <controlPr defaultSize="0" autoFill="0" autoLine="0" autoPict="0">
            <anchor moveWithCells="1">
              <from>
                <xdr:col>1</xdr:col>
                <xdr:colOff>0</xdr:colOff>
                <xdr:row>91</xdr:row>
                <xdr:rowOff>19050</xdr:rowOff>
              </from>
              <to>
                <xdr:col>1</xdr:col>
                <xdr:colOff>190500</xdr:colOff>
                <xdr:row>92</xdr:row>
                <xdr:rowOff>0</xdr:rowOff>
              </to>
            </anchor>
          </controlPr>
        </control>
      </mc:Choice>
    </mc:AlternateContent>
    <mc:AlternateContent xmlns:mc="http://schemas.openxmlformats.org/markup-compatibility/2006">
      <mc:Choice Requires="x14">
        <control shapeId="42024" r:id="rId16" name="Check Box 40">
          <controlPr defaultSize="0" autoFill="0" autoLine="0" autoPict="0">
            <anchor moveWithCells="1">
              <from>
                <xdr:col>1</xdr:col>
                <xdr:colOff>0</xdr:colOff>
                <xdr:row>95</xdr:row>
                <xdr:rowOff>19050</xdr:rowOff>
              </from>
              <to>
                <xdr:col>1</xdr:col>
                <xdr:colOff>190500</xdr:colOff>
                <xdr:row>95</xdr:row>
                <xdr:rowOff>190500</xdr:rowOff>
              </to>
            </anchor>
          </controlPr>
        </control>
      </mc:Choice>
    </mc:AlternateContent>
    <mc:AlternateContent xmlns:mc="http://schemas.openxmlformats.org/markup-compatibility/2006">
      <mc:Choice Requires="x14">
        <control shapeId="42070" r:id="rId17" name="Check Box 86">
          <controlPr defaultSize="0" autoFill="0" autoLine="0" autoPict="0">
            <anchor moveWithCells="1">
              <from>
                <xdr:col>1</xdr:col>
                <xdr:colOff>0</xdr:colOff>
                <xdr:row>89</xdr:row>
                <xdr:rowOff>19050</xdr:rowOff>
              </from>
              <to>
                <xdr:col>1</xdr:col>
                <xdr:colOff>190500</xdr:colOff>
                <xdr:row>90</xdr:row>
                <xdr:rowOff>0</xdr:rowOff>
              </to>
            </anchor>
          </controlPr>
        </control>
      </mc:Choice>
    </mc:AlternateContent>
    <mc:AlternateContent xmlns:mc="http://schemas.openxmlformats.org/markup-compatibility/2006">
      <mc:Choice Requires="x14">
        <control shapeId="42083" r:id="rId18" name="Check Box 99">
          <controlPr defaultSize="0" autoFill="0" autoLine="0" autoPict="0">
            <anchor moveWithCells="1">
              <from>
                <xdr:col>1</xdr:col>
                <xdr:colOff>0</xdr:colOff>
                <xdr:row>96</xdr:row>
                <xdr:rowOff>19050</xdr:rowOff>
              </from>
              <to>
                <xdr:col>1</xdr:col>
                <xdr:colOff>190500</xdr:colOff>
                <xdr:row>96</xdr:row>
                <xdr:rowOff>190500</xdr:rowOff>
              </to>
            </anchor>
          </controlPr>
        </control>
      </mc:Choice>
    </mc:AlternateContent>
    <mc:AlternateContent xmlns:mc="http://schemas.openxmlformats.org/markup-compatibility/2006">
      <mc:Choice Requires="x14">
        <control shapeId="42084" r:id="rId19" name="Check Box 100">
          <controlPr defaultSize="0" autoFill="0" autoLine="0" autoPict="0">
            <anchor moveWithCells="1">
              <from>
                <xdr:col>1</xdr:col>
                <xdr:colOff>0</xdr:colOff>
                <xdr:row>97</xdr:row>
                <xdr:rowOff>19050</xdr:rowOff>
              </from>
              <to>
                <xdr:col>1</xdr:col>
                <xdr:colOff>190500</xdr:colOff>
                <xdr:row>98</xdr:row>
                <xdr:rowOff>0</xdr:rowOff>
              </to>
            </anchor>
          </controlPr>
        </control>
      </mc:Choice>
    </mc:AlternateContent>
    <mc:AlternateContent xmlns:mc="http://schemas.openxmlformats.org/markup-compatibility/2006">
      <mc:Choice Requires="x14">
        <control shapeId="42095" r:id="rId20" name="Check Box 111">
          <controlPr defaultSize="0" autoFill="0" autoLine="0" autoPict="0">
            <anchor moveWithCells="1">
              <from>
                <xdr:col>1</xdr:col>
                <xdr:colOff>0</xdr:colOff>
                <xdr:row>92</xdr:row>
                <xdr:rowOff>19050</xdr:rowOff>
              </from>
              <to>
                <xdr:col>1</xdr:col>
                <xdr:colOff>190500</xdr:colOff>
                <xdr:row>92</xdr:row>
                <xdr:rowOff>190500</xdr:rowOff>
              </to>
            </anchor>
          </controlPr>
        </control>
      </mc:Choice>
    </mc:AlternateContent>
    <mc:AlternateContent xmlns:mc="http://schemas.openxmlformats.org/markup-compatibility/2006">
      <mc:Choice Requires="x14">
        <control shapeId="42096" r:id="rId21" name="Check Box 112">
          <controlPr defaultSize="0" autoFill="0" autoLine="0" autoPict="0">
            <anchor moveWithCells="1">
              <from>
                <xdr:col>1</xdr:col>
                <xdr:colOff>0</xdr:colOff>
                <xdr:row>93</xdr:row>
                <xdr:rowOff>19050</xdr:rowOff>
              </from>
              <to>
                <xdr:col>1</xdr:col>
                <xdr:colOff>190500</xdr:colOff>
                <xdr:row>93</xdr:row>
                <xdr:rowOff>190500</xdr:rowOff>
              </to>
            </anchor>
          </controlPr>
        </control>
      </mc:Choice>
    </mc:AlternateContent>
    <mc:AlternateContent xmlns:mc="http://schemas.openxmlformats.org/markup-compatibility/2006">
      <mc:Choice Requires="x14">
        <control shapeId="42097" r:id="rId22" name="Check Box 113">
          <controlPr defaultSize="0" autoFill="0" autoLine="0" autoPict="0">
            <anchor moveWithCells="1">
              <from>
                <xdr:col>1</xdr:col>
                <xdr:colOff>0</xdr:colOff>
                <xdr:row>94</xdr:row>
                <xdr:rowOff>19050</xdr:rowOff>
              </from>
              <to>
                <xdr:col>1</xdr:col>
                <xdr:colOff>190500</xdr:colOff>
                <xdr:row>95</xdr:row>
                <xdr:rowOff>0</xdr:rowOff>
              </to>
            </anchor>
          </controlPr>
        </control>
      </mc:Choice>
    </mc:AlternateContent>
    <mc:AlternateContent xmlns:mc="http://schemas.openxmlformats.org/markup-compatibility/2006">
      <mc:Choice Requires="x14">
        <control shapeId="42098" r:id="rId23" name="Check Box 114">
          <controlPr defaultSize="0" autoFill="0" autoLine="0" autoPict="0">
            <anchor moveWithCells="1">
              <from>
                <xdr:col>1</xdr:col>
                <xdr:colOff>0</xdr:colOff>
                <xdr:row>88</xdr:row>
                <xdr:rowOff>19050</xdr:rowOff>
              </from>
              <to>
                <xdr:col>1</xdr:col>
                <xdr:colOff>190500</xdr:colOff>
                <xdr:row>89</xdr:row>
                <xdr:rowOff>0</xdr:rowOff>
              </to>
            </anchor>
          </controlPr>
        </control>
      </mc:Choice>
    </mc:AlternateContent>
    <mc:AlternateContent xmlns:mc="http://schemas.openxmlformats.org/markup-compatibility/2006">
      <mc:Choice Requires="x14">
        <control shapeId="42111" r:id="rId24" name="Check Box 127">
          <controlPr defaultSize="0" autoFill="0" autoLine="0" autoPict="0">
            <anchor moveWithCells="1">
              <from>
                <xdr:col>1</xdr:col>
                <xdr:colOff>0</xdr:colOff>
                <xdr:row>90</xdr:row>
                <xdr:rowOff>19050</xdr:rowOff>
              </from>
              <to>
                <xdr:col>1</xdr:col>
                <xdr:colOff>190500</xdr:colOff>
                <xdr:row>91</xdr:row>
                <xdr:rowOff>0</xdr:rowOff>
              </to>
            </anchor>
          </controlPr>
        </control>
      </mc:Choice>
    </mc:AlternateContent>
    <mc:AlternateContent xmlns:mc="http://schemas.openxmlformats.org/markup-compatibility/2006">
      <mc:Choice Requires="x14">
        <control shapeId="42112" r:id="rId25" name="Check Box 128">
          <controlPr defaultSize="0" autoFill="0" autoLine="0" autoPict="0">
            <anchor moveWithCells="1">
              <from>
                <xdr:col>0</xdr:col>
                <xdr:colOff>1619250</xdr:colOff>
                <xdr:row>53</xdr:row>
                <xdr:rowOff>47625</xdr:rowOff>
              </from>
              <to>
                <xdr:col>1</xdr:col>
                <xdr:colOff>171450</xdr:colOff>
                <xdr:row>53</xdr:row>
                <xdr:rowOff>190500</xdr:rowOff>
              </to>
            </anchor>
          </controlPr>
        </control>
      </mc:Choice>
    </mc:AlternateContent>
    <mc:AlternateContent xmlns:mc="http://schemas.openxmlformats.org/markup-compatibility/2006">
      <mc:Choice Requires="x14">
        <control shapeId="42113" r:id="rId26" name="Check Box 129">
          <controlPr defaultSize="0" autoFill="0" autoLine="0" autoPict="0">
            <anchor moveWithCells="1">
              <from>
                <xdr:col>0</xdr:col>
                <xdr:colOff>1619250</xdr:colOff>
                <xdr:row>54</xdr:row>
                <xdr:rowOff>47625</xdr:rowOff>
              </from>
              <to>
                <xdr:col>1</xdr:col>
                <xdr:colOff>171450</xdr:colOff>
                <xdr:row>54</xdr:row>
                <xdr:rowOff>190500</xdr:rowOff>
              </to>
            </anchor>
          </controlPr>
        </control>
      </mc:Choice>
    </mc:AlternateContent>
    <mc:AlternateContent xmlns:mc="http://schemas.openxmlformats.org/markup-compatibility/2006">
      <mc:Choice Requires="x14">
        <control shapeId="42114" r:id="rId27" name="Check Box 130">
          <controlPr defaultSize="0" autoFill="0" autoLine="0" autoPict="0">
            <anchor moveWithCells="1">
              <from>
                <xdr:col>0</xdr:col>
                <xdr:colOff>1619250</xdr:colOff>
                <xdr:row>56</xdr:row>
                <xdr:rowOff>47625</xdr:rowOff>
              </from>
              <to>
                <xdr:col>1</xdr:col>
                <xdr:colOff>171450</xdr:colOff>
                <xdr:row>56</xdr:row>
                <xdr:rowOff>190500</xdr:rowOff>
              </to>
            </anchor>
          </controlPr>
        </control>
      </mc:Choice>
    </mc:AlternateContent>
    <mc:AlternateContent xmlns:mc="http://schemas.openxmlformats.org/markup-compatibility/2006">
      <mc:Choice Requires="x14">
        <control shapeId="42115" r:id="rId28" name="Check Box 131">
          <controlPr defaultSize="0" autoFill="0" autoLine="0" autoPict="0">
            <anchor moveWithCells="1">
              <from>
                <xdr:col>0</xdr:col>
                <xdr:colOff>1619250</xdr:colOff>
                <xdr:row>57</xdr:row>
                <xdr:rowOff>47625</xdr:rowOff>
              </from>
              <to>
                <xdr:col>1</xdr:col>
                <xdr:colOff>171450</xdr:colOff>
                <xdr:row>57</xdr:row>
                <xdr:rowOff>190500</xdr:rowOff>
              </to>
            </anchor>
          </controlPr>
        </control>
      </mc:Choice>
    </mc:AlternateContent>
    <mc:AlternateContent xmlns:mc="http://schemas.openxmlformats.org/markup-compatibility/2006">
      <mc:Choice Requires="x14">
        <control shapeId="42116" r:id="rId29" name="Check Box 132">
          <controlPr defaultSize="0" autoFill="0" autoLine="0" autoPict="0">
            <anchor moveWithCells="1">
              <from>
                <xdr:col>0</xdr:col>
                <xdr:colOff>1619250</xdr:colOff>
                <xdr:row>58</xdr:row>
                <xdr:rowOff>47625</xdr:rowOff>
              </from>
              <to>
                <xdr:col>1</xdr:col>
                <xdr:colOff>171450</xdr:colOff>
                <xdr:row>58</xdr:row>
                <xdr:rowOff>190500</xdr:rowOff>
              </to>
            </anchor>
          </controlPr>
        </control>
      </mc:Choice>
    </mc:AlternateContent>
    <mc:AlternateContent xmlns:mc="http://schemas.openxmlformats.org/markup-compatibility/2006">
      <mc:Choice Requires="x14">
        <control shapeId="42117" r:id="rId30" name="Check Box 133">
          <controlPr defaultSize="0" autoFill="0" autoLine="0" autoPict="0">
            <anchor moveWithCells="1">
              <from>
                <xdr:col>0</xdr:col>
                <xdr:colOff>1619250</xdr:colOff>
                <xdr:row>60</xdr:row>
                <xdr:rowOff>47625</xdr:rowOff>
              </from>
              <to>
                <xdr:col>1</xdr:col>
                <xdr:colOff>171450</xdr:colOff>
                <xdr:row>60</xdr:row>
                <xdr:rowOff>190500</xdr:rowOff>
              </to>
            </anchor>
          </controlPr>
        </control>
      </mc:Choice>
    </mc:AlternateContent>
    <mc:AlternateContent xmlns:mc="http://schemas.openxmlformats.org/markup-compatibility/2006">
      <mc:Choice Requires="x14">
        <control shapeId="42118" r:id="rId31" name="Check Box 134">
          <controlPr defaultSize="0" autoFill="0" autoLine="0" autoPict="0">
            <anchor moveWithCells="1">
              <from>
                <xdr:col>0</xdr:col>
                <xdr:colOff>1619250</xdr:colOff>
                <xdr:row>61</xdr:row>
                <xdr:rowOff>47625</xdr:rowOff>
              </from>
              <to>
                <xdr:col>1</xdr:col>
                <xdr:colOff>171450</xdr:colOff>
                <xdr:row>61</xdr:row>
                <xdr:rowOff>190500</xdr:rowOff>
              </to>
            </anchor>
          </controlPr>
        </control>
      </mc:Choice>
    </mc:AlternateContent>
    <mc:AlternateContent xmlns:mc="http://schemas.openxmlformats.org/markup-compatibility/2006">
      <mc:Choice Requires="x14">
        <control shapeId="42119" r:id="rId32" name="Check Box 135">
          <controlPr defaultSize="0" autoFill="0" autoLine="0" autoPict="0">
            <anchor moveWithCells="1">
              <from>
                <xdr:col>1</xdr:col>
                <xdr:colOff>85725</xdr:colOff>
                <xdr:row>71</xdr:row>
                <xdr:rowOff>28575</xdr:rowOff>
              </from>
              <to>
                <xdr:col>1</xdr:col>
                <xdr:colOff>304800</xdr:colOff>
                <xdr:row>71</xdr:row>
                <xdr:rowOff>171450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5" id="{EDFE3B6C-5082-4299-A3BE-5984CC9368D4}">
            <xm:f>'VNOS PODATKOV'!$D$134=FALSE</xm:f>
            <x14:dxf>
              <font>
                <color theme="0" tint="-0.499984740745262"/>
              </font>
            </x14:dxf>
          </x14:cfRule>
          <xm:sqref>A73:C78</xm:sqref>
        </x14:conditionalFormatting>
        <x14:conditionalFormatting xmlns:xm="http://schemas.microsoft.com/office/excel/2006/main">
          <x14:cfRule type="expression" priority="1991" id="{1D7932E1-D176-43DB-89A5-D7861BAECC9B}">
            <xm:f>'VNOS PODATKOV'!$D$63=FALSE</xm:f>
            <x14:dxf>
              <font>
                <color theme="0" tint="-0.499984740745262"/>
              </font>
            </x14:dxf>
          </x14:cfRule>
          <xm:sqref>A25:B34</xm:sqref>
        </x14:conditionalFormatting>
      </x14:conditionalFormatting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8">
    <tabColor rgb="FF00B0F0"/>
  </sheetPr>
  <dimension ref="A1:D44"/>
  <sheetViews>
    <sheetView showGridLines="0" view="pageLayout" topLeftCell="A10" zoomScaleNormal="100" workbookViewId="0">
      <selection activeCell="C8" sqref="C8"/>
    </sheetView>
  </sheetViews>
  <sheetFormatPr defaultColWidth="8.42578125" defaultRowHeight="16.5" x14ac:dyDescent="0.25"/>
  <cols>
    <col min="1" max="1" width="20.140625" style="4" customWidth="1"/>
    <col min="2" max="2" width="4.85546875" style="4" customWidth="1"/>
    <col min="3" max="3" width="30.140625" style="4" customWidth="1"/>
    <col min="4" max="4" width="29.85546875" style="4" customWidth="1"/>
  </cols>
  <sheetData>
    <row r="1" spans="1:4" ht="23.25" x14ac:dyDescent="0.25">
      <c r="A1" s="263" t="s">
        <v>758</v>
      </c>
      <c r="B1" s="264"/>
      <c r="C1" s="264"/>
      <c r="D1" s="264"/>
    </row>
    <row r="2" spans="1:4" ht="84.95" customHeight="1" x14ac:dyDescent="0.25">
      <c r="A2" s="743" t="s">
        <v>1233</v>
      </c>
      <c r="B2" s="743"/>
      <c r="C2" s="743"/>
      <c r="D2" s="264"/>
    </row>
    <row r="4" spans="1:4" ht="15" x14ac:dyDescent="0.25">
      <c r="A4" s="265" t="s">
        <v>1</v>
      </c>
      <c r="B4" s="265"/>
      <c r="C4" s="265" t="s">
        <v>1229</v>
      </c>
      <c r="D4" s="265" t="s">
        <v>1230</v>
      </c>
    </row>
    <row r="5" spans="1:4" ht="15" x14ac:dyDescent="0.25">
      <c r="A5" s="64" t="s">
        <v>689</v>
      </c>
      <c r="B5" s="64"/>
      <c r="C5" s="64"/>
      <c r="D5" s="64"/>
    </row>
    <row r="6" spans="1:4" ht="15" x14ac:dyDescent="0.25">
      <c r="A6" s="91" t="str">
        <f>'VNOS PODATKOV'!C76</f>
        <v>ime in priimek ali naziv družbe</v>
      </c>
      <c r="B6" s="91"/>
      <c r="C6" s="82">
        <f>'VNOS PODATKOV'!D76</f>
        <v>0</v>
      </c>
      <c r="D6" s="82">
        <f>'VNOS PODATKOV'!D46</f>
        <v>0</v>
      </c>
    </row>
    <row r="7" spans="1:4" ht="15" x14ac:dyDescent="0.25">
      <c r="A7" s="91" t="str">
        <f>'VNOS PODATKOV'!C77</f>
        <v>naslov ali poslovni naslov družbe</v>
      </c>
      <c r="B7" s="91"/>
      <c r="C7" s="464">
        <f>'VNOS PODATKOV'!D77</f>
        <v>0</v>
      </c>
      <c r="D7" s="82">
        <f>'VNOS PODATKOV'!D47</f>
        <v>0</v>
      </c>
    </row>
    <row r="8" spans="1:4" ht="15" x14ac:dyDescent="0.25">
      <c r="A8" s="102" t="str">
        <f>'VNOS PODATKOV'!C48</f>
        <v>davčna številka</v>
      </c>
      <c r="B8" s="178"/>
      <c r="C8" s="82"/>
      <c r="D8" s="237">
        <f>'VNOS PODATKOV'!D48</f>
        <v>0</v>
      </c>
    </row>
    <row r="9" spans="1:4" ht="15" x14ac:dyDescent="0.25">
      <c r="A9" s="64" t="s">
        <v>690</v>
      </c>
      <c r="B9" s="64"/>
      <c r="C9" s="64"/>
      <c r="D9" s="64"/>
    </row>
    <row r="10" spans="1:4" ht="15" x14ac:dyDescent="0.25">
      <c r="A10" s="91" t="str">
        <f>'VNOS PODATKOV'!C79</f>
        <v>ime in priimek ali naziv družbe</v>
      </c>
      <c r="B10" s="91"/>
      <c r="C10" s="82">
        <f>'VNOS PODATKOV'!D79</f>
        <v>0</v>
      </c>
      <c r="D10" s="82">
        <f>'VNOS PODATKOV'!D50</f>
        <v>0</v>
      </c>
    </row>
    <row r="11" spans="1:4" ht="15" x14ac:dyDescent="0.25">
      <c r="A11" s="91" t="str">
        <f>'VNOS PODATKOV'!C80</f>
        <v>naslov ali poslovni naslov družbe</v>
      </c>
      <c r="B11" s="91"/>
      <c r="C11" s="464">
        <f>'VNOS PODATKOV'!D80</f>
        <v>0</v>
      </c>
      <c r="D11" s="82">
        <f>'VNOS PODATKOV'!D51</f>
        <v>0</v>
      </c>
    </row>
    <row r="12" spans="1:4" ht="15" x14ac:dyDescent="0.25">
      <c r="A12" s="91" t="str">
        <f>'VNOS PODATKOV'!C52</f>
        <v>davčna številka</v>
      </c>
      <c r="B12" s="178"/>
      <c r="C12" s="82"/>
      <c r="D12" s="82">
        <f>'VNOS PODATKOV'!D52</f>
        <v>0</v>
      </c>
    </row>
    <row r="13" spans="1:4" ht="15" x14ac:dyDescent="0.25">
      <c r="A13" s="64" t="s">
        <v>957</v>
      </c>
      <c r="B13" s="64"/>
      <c r="C13" s="64"/>
      <c r="D13" s="64"/>
    </row>
    <row r="14" spans="1:4" ht="15" x14ac:dyDescent="0.25">
      <c r="A14" s="91" t="str">
        <f>'VNOS PODATKOV'!C82</f>
        <v>ime in priimek ali naziv družbe</v>
      </c>
      <c r="B14" s="91"/>
      <c r="C14" s="82">
        <f>'VNOS PODATKOV'!D82</f>
        <v>0</v>
      </c>
      <c r="D14" s="82">
        <f>'VNOS PODATKOV'!D54</f>
        <v>0</v>
      </c>
    </row>
    <row r="15" spans="1:4" ht="15" x14ac:dyDescent="0.25">
      <c r="A15" s="91" t="str">
        <f>'VNOS PODATKOV'!C83</f>
        <v>naslov ali poslovni naslov družbe</v>
      </c>
      <c r="B15" s="91"/>
      <c r="C15" s="82">
        <f>'VNOS PODATKOV'!D83</f>
        <v>0</v>
      </c>
      <c r="D15" s="82">
        <f>'VNOS PODATKOV'!D55</f>
        <v>0</v>
      </c>
    </row>
    <row r="16" spans="1:4" ht="15" x14ac:dyDescent="0.25">
      <c r="A16" s="91" t="str">
        <f>'VNOS PODATKOV'!C56</f>
        <v>davčna številka</v>
      </c>
      <c r="B16" s="178"/>
      <c r="C16" s="82"/>
      <c r="D16" s="82">
        <f>'VNOS PODATKOV'!D56</f>
        <v>0</v>
      </c>
    </row>
    <row r="17" spans="1:4" ht="15" x14ac:dyDescent="0.25">
      <c r="A17" s="178"/>
      <c r="B17" s="178"/>
      <c r="C17" s="82"/>
      <c r="D17" s="82"/>
    </row>
    <row r="18" spans="1:4" ht="15" x14ac:dyDescent="0.25">
      <c r="A18" s="265" t="str">
        <f>'VNOS PODATKOV'!C57</f>
        <v>KONTAKTNA OSEBA</v>
      </c>
      <c r="B18" s="265"/>
      <c r="C18" s="265"/>
      <c r="D18" s="265"/>
    </row>
    <row r="19" spans="1:4" ht="15" x14ac:dyDescent="0.25">
      <c r="A19" s="102" t="str">
        <f>'VNOS PODATKOV'!C58</f>
        <v>ime in priimek</v>
      </c>
      <c r="B19" s="102"/>
      <c r="C19" s="108">
        <f>'VNOS PODATKOV'!D58</f>
        <v>0</v>
      </c>
      <c r="D19" s="108"/>
    </row>
    <row r="20" spans="1:4" ht="15" x14ac:dyDescent="0.25">
      <c r="A20" s="102" t="str">
        <f>'VNOS PODATKOV'!C59</f>
        <v>telefonska številka</v>
      </c>
      <c r="B20" s="102"/>
      <c r="C20" s="108">
        <f>'VNOS PODATKOV'!D59</f>
        <v>0</v>
      </c>
      <c r="D20" s="108"/>
    </row>
    <row r="21" spans="1:4" ht="15" x14ac:dyDescent="0.25">
      <c r="A21" s="102" t="str">
        <f>'VNOS PODATKOV'!C60</f>
        <v>elektronski naslov</v>
      </c>
      <c r="B21" s="102"/>
      <c r="C21" s="237">
        <f>'VNOS PODATKOV'!D60</f>
        <v>0</v>
      </c>
      <c r="D21" s="237"/>
    </row>
    <row r="22" spans="1:4" ht="15" x14ac:dyDescent="0.25">
      <c r="A22" s="47"/>
      <c r="B22" s="47"/>
      <c r="C22" s="108"/>
      <c r="D22" s="108"/>
    </row>
    <row r="23" spans="1:4" ht="15" x14ac:dyDescent="0.25">
      <c r="A23" s="256" t="str">
        <f>'VNOS PODATKOV'!C61</f>
        <v>POOBLAŠČENEC</v>
      </c>
      <c r="B23" s="256"/>
      <c r="C23" s="256"/>
      <c r="D23" s="256"/>
    </row>
    <row r="24" spans="1:4" ht="15" x14ac:dyDescent="0.25">
      <c r="A24" s="110" t="str">
        <f>'VNOS PODATKOV'!C62</f>
        <v>podatki se vpišejo, kadar je imenovan pooblaščenec</v>
      </c>
      <c r="B24" s="62"/>
      <c r="C24" s="62"/>
      <c r="D24" s="62"/>
    </row>
    <row r="25" spans="1:4" ht="15" x14ac:dyDescent="0.25">
      <c r="A25" s="102" t="str">
        <f>'VNOS PODATKOV'!C64</f>
        <v>ime in priimek ali naziv družbe</v>
      </c>
      <c r="B25" s="102"/>
      <c r="C25" s="97" t="str">
        <f>IF('VNOS PODATKOV'!D$63=TRUE,'VNOS PODATKOV'!D64, "")</f>
        <v/>
      </c>
      <c r="D25" s="97"/>
    </row>
    <row r="26" spans="1:4" ht="27" x14ac:dyDescent="0.25">
      <c r="A26" s="102" t="str">
        <f>'VNOS PODATKOV'!C65</f>
        <v>naslov ali poslovni naslov družbe</v>
      </c>
      <c r="B26" s="102"/>
      <c r="C26" s="97" t="str">
        <f>IF('VNOS PODATKOV'!D$63=TRUE,'VNOS PODATKOV'!D65, "")</f>
        <v/>
      </c>
      <c r="D26" s="97"/>
    </row>
    <row r="27" spans="1:4" ht="15" x14ac:dyDescent="0.25">
      <c r="A27" s="102" t="str">
        <f>'VNOS PODATKOV'!C66</f>
        <v>kontaktna oseba</v>
      </c>
      <c r="B27" s="102"/>
      <c r="C27" s="97" t="str">
        <f>IF('VNOS PODATKOV'!D$63=TRUE,'VNOS PODATKOV'!D66, "")</f>
        <v/>
      </c>
      <c r="D27" s="97"/>
    </row>
    <row r="28" spans="1:4" ht="15" x14ac:dyDescent="0.25">
      <c r="A28" s="103" t="str">
        <f>'VNOS PODATKOV'!C67</f>
        <v>telefonska številka</v>
      </c>
      <c r="B28" s="102"/>
      <c r="C28" s="97" t="str">
        <f>IF('VNOS PODATKOV'!D$63=TRUE,'VNOS PODATKOV'!D67, "")</f>
        <v/>
      </c>
      <c r="D28" s="97"/>
    </row>
    <row r="29" spans="1:4" ht="15" x14ac:dyDescent="0.25">
      <c r="A29" s="102" t="str">
        <f>'VNOS PODATKOV'!C68</f>
        <v>elektronski naslov</v>
      </c>
      <c r="B29" s="102"/>
      <c r="C29" s="97" t="str">
        <f>IF('VNOS PODATKOV'!D$63=TRUE,'VNOS PODATKOV'!D68, "")</f>
        <v/>
      </c>
      <c r="D29" s="97"/>
    </row>
    <row r="30" spans="1:4" ht="15" x14ac:dyDescent="0.25">
      <c r="A30" s="47"/>
      <c r="B30" s="47"/>
      <c r="C30" s="97"/>
      <c r="D30" s="97"/>
    </row>
    <row r="31" spans="1:4" ht="15" x14ac:dyDescent="0.25">
      <c r="A31" s="256" t="s">
        <v>580</v>
      </c>
      <c r="B31" s="256"/>
      <c r="C31" s="256"/>
      <c r="D31" s="256"/>
    </row>
    <row r="32" spans="1:4" ht="15" x14ac:dyDescent="0.25">
      <c r="A32" s="749" t="s">
        <v>98</v>
      </c>
      <c r="B32" s="749"/>
      <c r="C32" s="245">
        <f>'VNOS PODATKOV'!D355</f>
        <v>0</v>
      </c>
      <c r="D32" s="22"/>
    </row>
    <row r="33" spans="1:4" ht="15" x14ac:dyDescent="0.25">
      <c r="A33" s="697" t="s">
        <v>2</v>
      </c>
      <c r="B33" s="697"/>
      <c r="C33" s="244">
        <f>'VNOS PODATKOV'!D356</f>
        <v>0</v>
      </c>
      <c r="D33" s="22"/>
    </row>
    <row r="34" spans="1:4" ht="15" x14ac:dyDescent="0.25">
      <c r="A34" s="22"/>
      <c r="B34" s="22"/>
      <c r="C34" s="22"/>
      <c r="D34" s="22"/>
    </row>
    <row r="35" spans="1:4" ht="25.5" x14ac:dyDescent="0.25">
      <c r="A35" s="256"/>
      <c r="B35" s="256"/>
      <c r="C35" s="615" t="str">
        <f>'VNOS PODATKOV'!C362</f>
        <v>PODATKI O IZDANEM GRADBENEM DOVOLJENJU</v>
      </c>
      <c r="D35" s="615" t="str">
        <f>'VNOS PODATKOV'!C369</f>
        <v>PODATKI O SPREMEMBI GRADBENEGA DOVOLJENJA</v>
      </c>
    </row>
    <row r="36" spans="1:4" ht="15" x14ac:dyDescent="0.25">
      <c r="A36" s="47" t="str">
        <f>'VNOS PODATKOV'!C365</f>
        <v>številka dovoljenja</v>
      </c>
      <c r="B36" s="47"/>
      <c r="C36" s="97">
        <f>'VNOS PODATKOV'!D365</f>
        <v>0</v>
      </c>
      <c r="D36" s="97">
        <f>'VNOS PODATKOV'!D372</f>
        <v>0</v>
      </c>
    </row>
    <row r="37" spans="1:4" ht="15" x14ac:dyDescent="0.25">
      <c r="A37" s="47" t="str">
        <f>'VNOS PODATKOV'!C366</f>
        <v>datum dovoljenja</v>
      </c>
      <c r="B37" s="47"/>
      <c r="C37" s="282" t="str">
        <f>IF(ISBLANK('VNOS PODATKOV'!D366),"",'VNOS PODATKOV'!D366)</f>
        <v/>
      </c>
      <c r="D37" s="282">
        <f>'VNOS PODATKOV'!D373</f>
        <v>0</v>
      </c>
    </row>
    <row r="38" spans="1:4" ht="15" x14ac:dyDescent="0.25">
      <c r="A38" s="47" t="str">
        <f>'VNOS PODATKOV'!C367</f>
        <v>dokončnost</v>
      </c>
      <c r="B38" s="47"/>
      <c r="C38" s="282" t="str">
        <f>IF(ISBLANK('VNOS PODATKOV'!D367),"",'VNOS PODATKOV'!D367)</f>
        <v/>
      </c>
      <c r="D38" s="282">
        <f>'VNOS PODATKOV'!D374</f>
        <v>0</v>
      </c>
    </row>
    <row r="39" spans="1:4" ht="15" x14ac:dyDescent="0.25">
      <c r="A39" s="102" t="str">
        <f>'VNOS PODATKOV'!C368</f>
        <v>pravnomočnost</v>
      </c>
      <c r="B39" s="95"/>
      <c r="C39" s="420" t="str">
        <f>IF(ISBLANK('VNOS PODATKOV'!D368),"",'VNOS PODATKOV'!D368)</f>
        <v/>
      </c>
      <c r="D39" s="282">
        <f>'VNOS PODATKOV'!D375</f>
        <v>0</v>
      </c>
    </row>
    <row r="40" spans="1:4" ht="15" x14ac:dyDescent="0.25">
      <c r="A40" s="104"/>
      <c r="B40" s="243"/>
      <c r="C40" s="616"/>
      <c r="D40" s="616"/>
    </row>
    <row r="41" spans="1:4" ht="15" x14ac:dyDescent="0.25">
      <c r="A41" s="47"/>
      <c r="B41" s="46"/>
      <c r="C41" s="282"/>
      <c r="D41" s="282"/>
    </row>
    <row r="42" spans="1:4" x14ac:dyDescent="0.25">
      <c r="A42" s="72" t="s">
        <v>168</v>
      </c>
      <c r="B42" s="21"/>
      <c r="C42" s="63" t="s">
        <v>116</v>
      </c>
      <c r="D42" s="63"/>
    </row>
    <row r="43" spans="1:4" ht="15" x14ac:dyDescent="0.25">
      <c r="A43" s="283">
        <f ca="1">TODAY()</f>
        <v>45013</v>
      </c>
      <c r="B43" s="172"/>
      <c r="C43" s="603"/>
      <c r="D43" s="603"/>
    </row>
    <row r="44" spans="1:4" ht="15" x14ac:dyDescent="0.25">
      <c r="A44" s="340"/>
      <c r="B44" s="46"/>
      <c r="C44" s="604"/>
      <c r="D44" s="604"/>
    </row>
  </sheetData>
  <sheetProtection sheet="1" objects="1" scenarios="1"/>
  <mergeCells count="3">
    <mergeCell ref="A2:C2"/>
    <mergeCell ref="A32:B32"/>
    <mergeCell ref="A33:B33"/>
  </mergeCells>
  <conditionalFormatting sqref="C32">
    <cfRule type="expression" dxfId="34" priority="10">
      <formula>NOT(ISBLANK(C32:C33))</formula>
    </cfRule>
  </conditionalFormatting>
  <conditionalFormatting sqref="C33">
    <cfRule type="expression" dxfId="33" priority="11">
      <formula>NOT(ISBLANK(C33:C33))</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372739" r:id="rId4" name="CommandButton1">
          <controlPr defaultSize="0" print="0" autoLine="0" r:id="rId5">
            <anchor>
              <from>
                <xdr:col>3</xdr:col>
                <xdr:colOff>257175</xdr:colOff>
                <xdr:row>0</xdr:row>
                <xdr:rowOff>85725</xdr:rowOff>
              </from>
              <to>
                <xdr:col>3</xdr:col>
                <xdr:colOff>2057400</xdr:colOff>
                <xdr:row>1</xdr:row>
                <xdr:rowOff>9525</xdr:rowOff>
              </to>
            </anchor>
          </controlPr>
        </control>
      </mc:Choice>
      <mc:Fallback>
        <control shapeId="372739" r:id="rId4" name="CommandButton1"/>
      </mc:Fallback>
    </mc:AlternateContent>
    <mc:AlternateContent xmlns:mc="http://schemas.openxmlformats.org/markup-compatibility/2006">
      <mc:Choice Requires="x14">
        <control shapeId="372740" r:id="rId6" name="CommandButton2">
          <controlPr defaultSize="0" print="0" autoLine="0" r:id="rId7">
            <anchor>
              <from>
                <xdr:col>3</xdr:col>
                <xdr:colOff>257175</xdr:colOff>
                <xdr:row>1</xdr:row>
                <xdr:rowOff>66675</xdr:rowOff>
              </from>
              <to>
                <xdr:col>3</xdr:col>
                <xdr:colOff>2057400</xdr:colOff>
                <xdr:row>1</xdr:row>
                <xdr:rowOff>285750</xdr:rowOff>
              </to>
            </anchor>
          </controlPr>
        </control>
      </mc:Choice>
      <mc:Fallback>
        <control shapeId="372740" r:id="rId6" name="CommandButton2"/>
      </mc:Fallback>
    </mc:AlternateContent>
    <mc:AlternateContent xmlns:mc="http://schemas.openxmlformats.org/markup-compatibility/2006">
      <mc:Choice Requires="x14">
        <control shapeId="372741" r:id="rId8" name="CommandButton3">
          <controlPr defaultSize="0" print="0" autoLine="0" r:id="rId9">
            <anchor>
              <from>
                <xdr:col>3</xdr:col>
                <xdr:colOff>257175</xdr:colOff>
                <xdr:row>1</xdr:row>
                <xdr:rowOff>333375</xdr:rowOff>
              </from>
              <to>
                <xdr:col>3</xdr:col>
                <xdr:colOff>2057400</xdr:colOff>
                <xdr:row>1</xdr:row>
                <xdr:rowOff>552450</xdr:rowOff>
              </to>
            </anchor>
          </controlPr>
        </control>
      </mc:Choice>
      <mc:Fallback>
        <control shapeId="372741" r:id="rId8" name="CommandButton3"/>
      </mc:Fallback>
    </mc:AlternateContent>
    <mc:AlternateContent xmlns:mc="http://schemas.openxmlformats.org/markup-compatibility/2006">
      <mc:Choice Requires="x14">
        <control shapeId="372737" r:id="rId10" name="Group Box 1">
          <controlPr defaultSize="0" print="0" autoFill="0" autoPict="0">
            <anchor moveWithCells="1">
              <from>
                <xdr:col>0</xdr:col>
                <xdr:colOff>333375</xdr:colOff>
                <xdr:row>34</xdr:row>
                <xdr:rowOff>0</xdr:rowOff>
              </from>
              <to>
                <xdr:col>0</xdr:col>
                <xdr:colOff>971550</xdr:colOff>
                <xdr:row>39</xdr:row>
                <xdr:rowOff>38100</xdr:rowOff>
              </to>
            </anchor>
          </controlPr>
        </control>
      </mc:Choice>
    </mc:AlternateContent>
    <mc:AlternateContent xmlns:mc="http://schemas.openxmlformats.org/markup-compatibility/2006">
      <mc:Choice Requires="x14">
        <control shapeId="372738" r:id="rId11" name="Group Box 2">
          <controlPr defaultSize="0" print="0" autoFill="0" autoPict="0">
            <anchor moveWithCells="1">
              <from>
                <xdr:col>1</xdr:col>
                <xdr:colOff>104775</xdr:colOff>
                <xdr:row>34</xdr:row>
                <xdr:rowOff>0</xdr:rowOff>
              </from>
              <to>
                <xdr:col>2</xdr:col>
                <xdr:colOff>647700</xdr:colOff>
                <xdr:row>48</xdr:row>
                <xdr:rowOff>104775</xdr:rowOff>
              </to>
            </anchor>
          </controlPr>
        </control>
      </mc:Choice>
    </mc:AlternateContent>
    <mc:AlternateContent xmlns:mc="http://schemas.openxmlformats.org/markup-compatibility/2006">
      <mc:Choice Requires="x14">
        <control shapeId="372742" r:id="rId12" name="Check Box 6">
          <controlPr locked="0" defaultSize="0" autoFill="0" autoLine="0" autoPict="0">
            <anchor moveWithCells="1">
              <from>
                <xdr:col>1</xdr:col>
                <xdr:colOff>1619250</xdr:colOff>
                <xdr:row>34</xdr:row>
                <xdr:rowOff>0</xdr:rowOff>
              </from>
              <to>
                <xdr:col>2</xdr:col>
                <xdr:colOff>9525</xdr:colOff>
                <xdr:row>34</xdr:row>
                <xdr:rowOff>152400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91" id="{4E1ECADC-6DD3-4C7F-9C79-22A65F500F3D}">
            <xm:f>'VNOS PODATKOV'!$D$63=FALSE</xm:f>
            <x14:dxf>
              <font>
                <color theme="0" tint="-0.499984740745262"/>
              </font>
            </x14:dxf>
          </x14:cfRule>
          <xm:sqref>A25:B30</xm:sqref>
        </x14:conditionalFormatting>
      </x14:conditionalFormatting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tabColor rgb="FF00CC99"/>
  </sheetPr>
  <dimension ref="A1:F49"/>
  <sheetViews>
    <sheetView showGridLines="0" view="pageLayout" topLeftCell="A4" zoomScaleNormal="100" workbookViewId="0">
      <selection activeCell="C47" sqref="C47"/>
    </sheetView>
  </sheetViews>
  <sheetFormatPr defaultColWidth="8.42578125" defaultRowHeight="16.5" x14ac:dyDescent="0.25"/>
  <cols>
    <col min="1" max="1" width="23.7109375" style="4" customWidth="1"/>
    <col min="2" max="2" width="2.42578125" style="4" customWidth="1"/>
    <col min="3" max="3" width="59" style="4" customWidth="1"/>
  </cols>
  <sheetData>
    <row r="1" spans="1:3" ht="23.25" x14ac:dyDescent="0.25">
      <c r="A1" s="427" t="s">
        <v>926</v>
      </c>
      <c r="B1" s="428"/>
      <c r="C1" s="428"/>
    </row>
    <row r="2" spans="1:3" ht="84.95" customHeight="1" x14ac:dyDescent="0.25">
      <c r="A2" s="761" t="s">
        <v>1234</v>
      </c>
      <c r="B2" s="761"/>
      <c r="C2" s="761"/>
    </row>
    <row r="4" spans="1:3" ht="15" x14ac:dyDescent="0.25">
      <c r="A4" s="429" t="str">
        <f>'VNOS PODATKOV'!C44</f>
        <v>INVESTITOR</v>
      </c>
      <c r="B4" s="429"/>
      <c r="C4" s="429"/>
    </row>
    <row r="5" spans="1:3" ht="15" x14ac:dyDescent="0.25">
      <c r="A5" s="178" t="str">
        <f>'VNOS PODATKOV'!C45</f>
        <v>INVESTITOR 1</v>
      </c>
      <c r="B5" s="178"/>
      <c r="C5" s="178"/>
    </row>
    <row r="6" spans="1:3" ht="15" x14ac:dyDescent="0.25">
      <c r="A6" s="91" t="str">
        <f>'VNOS PODATKOV'!C46</f>
        <v>ime in priimek ali naziv družbe</v>
      </c>
      <c r="B6" s="91"/>
      <c r="C6" s="82">
        <f>'VNOS PODATKOV'!D46</f>
        <v>0</v>
      </c>
    </row>
    <row r="7" spans="1:3" ht="15" x14ac:dyDescent="0.25">
      <c r="A7" s="91" t="str">
        <f>'VNOS PODATKOV'!C47</f>
        <v>naslov ali poslovni naslov družbe</v>
      </c>
      <c r="B7" s="91"/>
      <c r="C7" s="82">
        <f>'VNOS PODATKOV'!D47</f>
        <v>0</v>
      </c>
    </row>
    <row r="8" spans="1:3" ht="16.5" customHeight="1" x14ac:dyDescent="0.25">
      <c r="A8" s="102" t="str">
        <f>'VNOS PODATKOV'!C48</f>
        <v>davčna številka</v>
      </c>
      <c r="B8" s="102"/>
      <c r="C8" s="237">
        <f>'VNOS PODATKOV'!D48</f>
        <v>0</v>
      </c>
    </row>
    <row r="9" spans="1:3" ht="15" x14ac:dyDescent="0.25">
      <c r="A9" s="178" t="str">
        <f>'VNOS PODATKOV'!C49</f>
        <v>INVESTITOR 2</v>
      </c>
      <c r="B9" s="178"/>
      <c r="C9" s="178"/>
    </row>
    <row r="10" spans="1:3" ht="15" x14ac:dyDescent="0.25">
      <c r="A10" s="91" t="str">
        <f>'VNOS PODATKOV'!C50</f>
        <v>ime in priimek ali naziv družbe</v>
      </c>
      <c r="B10" s="91"/>
      <c r="C10" s="82">
        <f>'VNOS PODATKOV'!D50</f>
        <v>0</v>
      </c>
    </row>
    <row r="11" spans="1:3" ht="15" x14ac:dyDescent="0.25">
      <c r="A11" s="91" t="str">
        <f>'VNOS PODATKOV'!C51</f>
        <v>naslov ali poslovni naslov družbe</v>
      </c>
      <c r="B11" s="91"/>
      <c r="C11" s="82">
        <f>'VNOS PODATKOV'!D51</f>
        <v>0</v>
      </c>
    </row>
    <row r="12" spans="1:3" ht="15" x14ac:dyDescent="0.25">
      <c r="A12" s="91" t="str">
        <f>'VNOS PODATKOV'!C52</f>
        <v>davčna številka</v>
      </c>
      <c r="B12" s="91"/>
      <c r="C12" s="464">
        <f>'VNOS PODATKOV'!D52</f>
        <v>0</v>
      </c>
    </row>
    <row r="13" spans="1:3" ht="15" x14ac:dyDescent="0.25">
      <c r="A13" s="178" t="str">
        <f>'VNOS PODATKOV'!C53</f>
        <v>INVESTITOR 3</v>
      </c>
      <c r="B13" s="178"/>
      <c r="C13" s="178"/>
    </row>
    <row r="14" spans="1:3" ht="15" x14ac:dyDescent="0.25">
      <c r="A14" s="91" t="str">
        <f>'VNOS PODATKOV'!C54</f>
        <v>ime in priimek ali naziv družbe</v>
      </c>
      <c r="B14" s="91"/>
      <c r="C14" s="82">
        <f>'VNOS PODATKOV'!D54</f>
        <v>0</v>
      </c>
    </row>
    <row r="15" spans="1:3" ht="15" x14ac:dyDescent="0.25">
      <c r="A15" s="91" t="str">
        <f>'VNOS PODATKOV'!C55</f>
        <v>naslov ali poslovni naslov družbe</v>
      </c>
      <c r="B15" s="91"/>
      <c r="C15" s="82">
        <f>'VNOS PODATKOV'!D55</f>
        <v>0</v>
      </c>
    </row>
    <row r="16" spans="1:3" ht="15" x14ac:dyDescent="0.25">
      <c r="A16" s="91" t="str">
        <f>'VNOS PODATKOV'!C56</f>
        <v>davčna številka</v>
      </c>
      <c r="B16" s="91"/>
      <c r="C16" s="82">
        <f>'VNOS PODATKOV'!D56</f>
        <v>0</v>
      </c>
    </row>
    <row r="17" spans="1:4" ht="15" x14ac:dyDescent="0.25">
      <c r="A17" s="178"/>
      <c r="B17" s="178"/>
      <c r="C17" s="82"/>
    </row>
    <row r="18" spans="1:4" ht="15" x14ac:dyDescent="0.25">
      <c r="A18" s="429" t="str">
        <f>'VNOS PODATKOV'!C57</f>
        <v>KONTAKTNA OSEBA</v>
      </c>
      <c r="B18" s="429"/>
      <c r="C18" s="429"/>
    </row>
    <row r="19" spans="1:4" ht="16.5" customHeight="1" x14ac:dyDescent="0.25">
      <c r="A19" s="102" t="str">
        <f>'VNOS PODATKOV'!C58</f>
        <v>ime in priimek</v>
      </c>
      <c r="B19" s="102"/>
      <c r="C19" s="108">
        <f>'VNOS PODATKOV'!D58</f>
        <v>0</v>
      </c>
    </row>
    <row r="20" spans="1:4" ht="17.25" customHeight="1" x14ac:dyDescent="0.25">
      <c r="A20" s="102" t="str">
        <f>'VNOS PODATKOV'!C59</f>
        <v>telefonska številka</v>
      </c>
      <c r="B20" s="102"/>
      <c r="C20" s="108">
        <f>'VNOS PODATKOV'!D59</f>
        <v>0</v>
      </c>
    </row>
    <row r="21" spans="1:4" ht="17.25" customHeight="1" x14ac:dyDescent="0.25">
      <c r="A21" s="102" t="str">
        <f>'VNOS PODATKOV'!C60</f>
        <v>elektronski naslov</v>
      </c>
      <c r="B21" s="102"/>
      <c r="C21" s="237">
        <f>'VNOS PODATKOV'!D60</f>
        <v>0</v>
      </c>
    </row>
    <row r="22" spans="1:4" ht="17.25" customHeight="1" x14ac:dyDescent="0.25">
      <c r="A22" s="47"/>
      <c r="B22" s="47"/>
      <c r="C22" s="108"/>
    </row>
    <row r="23" spans="1:4" ht="15" x14ac:dyDescent="0.25">
      <c r="A23" s="430" t="str">
        <f>'VNOS PODATKOV'!C61</f>
        <v>POOBLAŠČENEC</v>
      </c>
      <c r="B23" s="430"/>
      <c r="C23" s="430"/>
      <c r="D23" s="32"/>
    </row>
    <row r="24" spans="1:4" ht="15" x14ac:dyDescent="0.25">
      <c r="A24" s="110" t="str">
        <f>'VNOS PODATKOV'!C62</f>
        <v>podatki se vpišejo, kadar je imenovan pooblaščenec</v>
      </c>
      <c r="B24" s="62"/>
      <c r="C24" s="62"/>
    </row>
    <row r="25" spans="1:4" ht="17.25" customHeight="1" x14ac:dyDescent="0.25">
      <c r="A25" s="102" t="str">
        <f>'VNOS PODATKOV'!C64</f>
        <v>ime in priimek ali naziv družbe</v>
      </c>
      <c r="B25" s="102"/>
      <c r="C25" s="97" t="str">
        <f>IF('VNOS PODATKOV'!D$63=TRUE,'VNOS PODATKOV'!D64, "")</f>
        <v/>
      </c>
    </row>
    <row r="26" spans="1:4" ht="15" x14ac:dyDescent="0.25">
      <c r="A26" s="102" t="str">
        <f>'VNOS PODATKOV'!C65</f>
        <v>naslov ali poslovni naslov družbe</v>
      </c>
      <c r="B26" s="102"/>
      <c r="C26" s="97" t="str">
        <f>IF('VNOS PODATKOV'!D$63=TRUE,'VNOS PODATKOV'!D65, "")</f>
        <v/>
      </c>
    </row>
    <row r="27" spans="1:4" ht="15" customHeight="1" x14ac:dyDescent="0.25">
      <c r="A27" s="102" t="str">
        <f>'VNOS PODATKOV'!C66</f>
        <v>kontaktna oseba</v>
      </c>
      <c r="B27" s="102"/>
      <c r="C27" s="97" t="str">
        <f>IF('VNOS PODATKOV'!D$63=TRUE,'VNOS PODATKOV'!D66, "")</f>
        <v/>
      </c>
    </row>
    <row r="28" spans="1:4" ht="15" customHeight="1" x14ac:dyDescent="0.25">
      <c r="A28" s="103" t="str">
        <f>'VNOS PODATKOV'!C67</f>
        <v>telefonska številka</v>
      </c>
      <c r="B28" s="102"/>
      <c r="C28" s="97" t="str">
        <f>IF('VNOS PODATKOV'!D$63=TRUE,'VNOS PODATKOV'!D67, "")</f>
        <v/>
      </c>
    </row>
    <row r="29" spans="1:4" ht="15.75" customHeight="1" x14ac:dyDescent="0.25">
      <c r="A29" s="102" t="str">
        <f>'VNOS PODATKOV'!C68</f>
        <v>elektronski naslov</v>
      </c>
      <c r="B29" s="102"/>
      <c r="C29" s="97" t="str">
        <f>IF('VNOS PODATKOV'!D$63=TRUE,'VNOS PODATKOV'!D68, "")</f>
        <v/>
      </c>
    </row>
    <row r="30" spans="1:4" ht="15.75" customHeight="1" x14ac:dyDescent="0.25">
      <c r="A30" s="47"/>
      <c r="B30" s="47"/>
      <c r="C30" s="97"/>
    </row>
    <row r="31" spans="1:4" ht="15" x14ac:dyDescent="0.25">
      <c r="A31" s="430" t="s">
        <v>580</v>
      </c>
      <c r="B31" s="430"/>
      <c r="C31" s="430"/>
    </row>
    <row r="32" spans="1:4" ht="15" x14ac:dyDescent="0.25">
      <c r="A32" s="47" t="s">
        <v>98</v>
      </c>
      <c r="B32" s="47"/>
      <c r="C32" s="97">
        <f>'VNOS PODATKOV'!D378</f>
        <v>0</v>
      </c>
    </row>
    <row r="33" spans="1:6" ht="15" customHeight="1" x14ac:dyDescent="0.25">
      <c r="A33" s="102" t="s">
        <v>2</v>
      </c>
      <c r="B33" s="102"/>
      <c r="C33" s="97">
        <f>'VNOS PODATKOV'!D379</f>
        <v>0</v>
      </c>
    </row>
    <row r="34" spans="1:6" ht="15" customHeight="1" x14ac:dyDescent="0.25">
      <c r="A34" s="47"/>
      <c r="B34" s="47"/>
      <c r="C34" s="97"/>
    </row>
    <row r="35" spans="1:6" ht="15" x14ac:dyDescent="0.25">
      <c r="A35" s="430" t="s">
        <v>927</v>
      </c>
      <c r="B35" s="430"/>
      <c r="C35" s="430"/>
    </row>
    <row r="36" spans="1:6" ht="15" x14ac:dyDescent="0.25">
      <c r="A36" s="272" t="str">
        <f>'VNOS PODATKOV'!C381</f>
        <v>številka odločbe</v>
      </c>
      <c r="B36" s="272"/>
      <c r="C36" s="97">
        <f>'VNOS PODATKOV'!D381</f>
        <v>0</v>
      </c>
    </row>
    <row r="37" spans="1:6" s="54" customFormat="1" ht="16.350000000000001" customHeight="1" x14ac:dyDescent="0.25">
      <c r="A37" s="272" t="str">
        <f>'VNOS PODATKOV'!C382</f>
        <v>datum odločbe</v>
      </c>
      <c r="B37" s="275"/>
      <c r="C37" s="282">
        <f>'VNOS PODATKOV'!D382</f>
        <v>0</v>
      </c>
      <c r="D37"/>
      <c r="E37"/>
      <c r="F37"/>
    </row>
    <row r="38" spans="1:6" ht="15" x14ac:dyDescent="0.25">
      <c r="A38" s="5"/>
      <c r="B38" s="5"/>
      <c r="C38" s="5"/>
    </row>
    <row r="39" spans="1:6" x14ac:dyDescent="0.25">
      <c r="A39" s="72" t="s">
        <v>168</v>
      </c>
      <c r="B39" s="21"/>
      <c r="C39" s="63" t="s">
        <v>116</v>
      </c>
    </row>
    <row r="40" spans="1:6" ht="15" x14ac:dyDescent="0.25">
      <c r="A40" s="283">
        <f ca="1">TODAY()</f>
        <v>45013</v>
      </c>
      <c r="B40" s="172"/>
      <c r="C40" s="603"/>
    </row>
    <row r="41" spans="1:6" ht="15" x14ac:dyDescent="0.25">
      <c r="A41" s="340"/>
      <c r="B41" s="46"/>
      <c r="C41" s="604"/>
    </row>
    <row r="42" spans="1:6" ht="15" x14ac:dyDescent="0.25">
      <c r="A42" s="340"/>
      <c r="B42" s="340"/>
      <c r="C42" s="340"/>
    </row>
    <row r="43" spans="1:6" ht="15" x14ac:dyDescent="0.25">
      <c r="A43" s="430" t="s">
        <v>110</v>
      </c>
      <c r="B43" s="430"/>
      <c r="C43" s="430"/>
    </row>
    <row r="44" spans="1:6" ht="15" x14ac:dyDescent="0.25">
      <c r="A44" s="42" t="s">
        <v>1058</v>
      </c>
      <c r="B44"/>
      <c r="C44"/>
    </row>
    <row r="45" spans="1:6" x14ac:dyDescent="0.3">
      <c r="B45" s="135" t="b">
        <v>0</v>
      </c>
      <c r="C45" s="355" t="s">
        <v>125</v>
      </c>
    </row>
    <row r="46" spans="1:6" x14ac:dyDescent="0.3">
      <c r="B46" s="135" t="b">
        <v>0</v>
      </c>
      <c r="C46" s="355" t="s">
        <v>1045</v>
      </c>
    </row>
    <row r="47" spans="1:6" x14ac:dyDescent="0.25">
      <c r="A47" s="26"/>
      <c r="C47" s="127"/>
    </row>
    <row r="48" spans="1:6" x14ac:dyDescent="0.25">
      <c r="C48" s="127"/>
    </row>
    <row r="49" spans="3:3" x14ac:dyDescent="0.25">
      <c r="C49" s="127"/>
    </row>
  </sheetData>
  <sheetProtection sheet="1" objects="1" scenarios="1"/>
  <mergeCells count="1">
    <mergeCell ref="A2:C2"/>
  </mergeCells>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514051" r:id="rId4" name="CommandButton1">
          <controlPr defaultSize="0" print="0" autoLine="0" r:id="rId5">
            <anchor>
              <from>
                <xdr:col>2</xdr:col>
                <xdr:colOff>2362200</xdr:colOff>
                <xdr:row>0</xdr:row>
                <xdr:rowOff>66675</xdr:rowOff>
              </from>
              <to>
                <xdr:col>2</xdr:col>
                <xdr:colOff>4162425</xdr:colOff>
                <xdr:row>0</xdr:row>
                <xdr:rowOff>285750</xdr:rowOff>
              </to>
            </anchor>
          </controlPr>
        </control>
      </mc:Choice>
      <mc:Fallback>
        <control shapeId="514051" r:id="rId4" name="CommandButton1"/>
      </mc:Fallback>
    </mc:AlternateContent>
    <mc:AlternateContent xmlns:mc="http://schemas.openxmlformats.org/markup-compatibility/2006">
      <mc:Choice Requires="x14">
        <control shapeId="514052" r:id="rId6" name="CommandButton2">
          <controlPr defaultSize="0" print="0" autoLine="0" r:id="rId7">
            <anchor>
              <from>
                <xdr:col>2</xdr:col>
                <xdr:colOff>2362200</xdr:colOff>
                <xdr:row>1</xdr:row>
                <xdr:rowOff>38100</xdr:rowOff>
              </from>
              <to>
                <xdr:col>2</xdr:col>
                <xdr:colOff>4162425</xdr:colOff>
                <xdr:row>1</xdr:row>
                <xdr:rowOff>257175</xdr:rowOff>
              </to>
            </anchor>
          </controlPr>
        </control>
      </mc:Choice>
      <mc:Fallback>
        <control shapeId="514052" r:id="rId6" name="CommandButton2"/>
      </mc:Fallback>
    </mc:AlternateContent>
    <mc:AlternateContent xmlns:mc="http://schemas.openxmlformats.org/markup-compatibility/2006">
      <mc:Choice Requires="x14">
        <control shapeId="514053" r:id="rId8" name="CommandButton3">
          <controlPr defaultSize="0" print="0" autoLine="0" r:id="rId9">
            <anchor>
              <from>
                <xdr:col>2</xdr:col>
                <xdr:colOff>2362200</xdr:colOff>
                <xdr:row>1</xdr:row>
                <xdr:rowOff>304800</xdr:rowOff>
              </from>
              <to>
                <xdr:col>2</xdr:col>
                <xdr:colOff>4162425</xdr:colOff>
                <xdr:row>1</xdr:row>
                <xdr:rowOff>523875</xdr:rowOff>
              </to>
            </anchor>
          </controlPr>
        </control>
      </mc:Choice>
      <mc:Fallback>
        <control shapeId="514053" r:id="rId8" name="CommandButton3"/>
      </mc:Fallback>
    </mc:AlternateContent>
    <mc:AlternateContent xmlns:mc="http://schemas.openxmlformats.org/markup-compatibility/2006">
      <mc:Choice Requires="x14">
        <control shapeId="514049" r:id="rId10" name="Group Box 1">
          <controlPr defaultSize="0" print="0" autoFill="0" autoPict="0">
            <anchor moveWithCells="1">
              <from>
                <xdr:col>0</xdr:col>
                <xdr:colOff>333375</xdr:colOff>
                <xdr:row>37</xdr:row>
                <xdr:rowOff>0</xdr:rowOff>
              </from>
              <to>
                <xdr:col>0</xdr:col>
                <xdr:colOff>962025</xdr:colOff>
                <xdr:row>42</xdr:row>
                <xdr:rowOff>142875</xdr:rowOff>
              </to>
            </anchor>
          </controlPr>
        </control>
      </mc:Choice>
    </mc:AlternateContent>
    <mc:AlternateContent xmlns:mc="http://schemas.openxmlformats.org/markup-compatibility/2006">
      <mc:Choice Requires="x14">
        <control shapeId="514050" r:id="rId11" name="Group Box 2">
          <controlPr defaultSize="0" print="0" autoFill="0" autoPict="0">
            <anchor moveWithCells="1">
              <from>
                <xdr:col>1</xdr:col>
                <xdr:colOff>104775</xdr:colOff>
                <xdr:row>37</xdr:row>
                <xdr:rowOff>0</xdr:rowOff>
              </from>
              <to>
                <xdr:col>2</xdr:col>
                <xdr:colOff>809625</xdr:colOff>
                <xdr:row>51</xdr:row>
                <xdr:rowOff>19050</xdr:rowOff>
              </to>
            </anchor>
          </controlPr>
        </control>
      </mc:Choice>
    </mc:AlternateContent>
    <mc:AlternateContent xmlns:mc="http://schemas.openxmlformats.org/markup-compatibility/2006">
      <mc:Choice Requires="x14">
        <control shapeId="514054" r:id="rId12" name="Check Box 6">
          <controlPr defaultSize="0" autoFill="0" autoLine="0" autoPict="0">
            <anchor moveWithCells="1">
              <from>
                <xdr:col>1</xdr:col>
                <xdr:colOff>0</xdr:colOff>
                <xdr:row>44</xdr:row>
                <xdr:rowOff>19050</xdr:rowOff>
              </from>
              <to>
                <xdr:col>2</xdr:col>
                <xdr:colOff>19050</xdr:colOff>
                <xdr:row>44</xdr:row>
                <xdr:rowOff>180975</xdr:rowOff>
              </to>
            </anchor>
          </controlPr>
        </control>
      </mc:Choice>
    </mc:AlternateContent>
    <mc:AlternateContent xmlns:mc="http://schemas.openxmlformats.org/markup-compatibility/2006">
      <mc:Choice Requires="x14">
        <control shapeId="514055" r:id="rId13" name="Check Box 7">
          <controlPr defaultSize="0" autoFill="0" autoLine="0" autoPict="0">
            <anchor moveWithCells="1">
              <from>
                <xdr:col>1</xdr:col>
                <xdr:colOff>0</xdr:colOff>
                <xdr:row>45</xdr:row>
                <xdr:rowOff>19050</xdr:rowOff>
              </from>
              <to>
                <xdr:col>2</xdr:col>
                <xdr:colOff>19050</xdr:colOff>
                <xdr:row>45</xdr:row>
                <xdr:rowOff>190500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92" id="{4E8309CF-0F12-452E-8786-F7F50A0C76A4}">
            <xm:f>'VNOS PODATKOV'!$D$63=FALSE</xm:f>
            <x14:dxf>
              <font>
                <color theme="0" tint="-0.499984740745262"/>
              </font>
            </x14:dxf>
          </x14:cfRule>
          <xm:sqref>A25:B30</xm:sqref>
        </x14:conditionalFormatting>
      </x14:conditionalFormatting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99CC00"/>
  </sheetPr>
  <dimension ref="A1:I121"/>
  <sheetViews>
    <sheetView showGridLines="0" view="pageLayout" topLeftCell="A97" zoomScaleNormal="100" workbookViewId="0">
      <selection activeCell="B81" sqref="B81"/>
    </sheetView>
  </sheetViews>
  <sheetFormatPr defaultColWidth="8.42578125" defaultRowHeight="16.5" x14ac:dyDescent="0.25"/>
  <cols>
    <col min="1" max="1" width="20.140625" style="4" customWidth="1"/>
    <col min="2" max="2" width="4.85546875" style="4" customWidth="1"/>
    <col min="3" max="3" width="59.7109375" style="4" customWidth="1"/>
  </cols>
  <sheetData>
    <row r="1" spans="1:3" ht="23.25" x14ac:dyDescent="0.25">
      <c r="A1" s="431" t="s">
        <v>164</v>
      </c>
      <c r="B1" s="432"/>
      <c r="C1" s="432"/>
    </row>
    <row r="2" spans="1:3" ht="84.95" customHeight="1" x14ac:dyDescent="0.25">
      <c r="A2" s="762" t="s">
        <v>765</v>
      </c>
      <c r="B2" s="762"/>
      <c r="C2" s="762"/>
    </row>
    <row r="4" spans="1:3" ht="15" x14ac:dyDescent="0.25">
      <c r="A4" s="763" t="s">
        <v>928</v>
      </c>
      <c r="B4" s="763"/>
      <c r="C4" s="763"/>
    </row>
    <row r="5" spans="1:3" ht="15" x14ac:dyDescent="0.25">
      <c r="A5" s="362">
        <v>4</v>
      </c>
      <c r="B5" s="667"/>
      <c r="C5" s="464" t="s">
        <v>929</v>
      </c>
    </row>
    <row r="6" spans="1:3" ht="15" x14ac:dyDescent="0.25">
      <c r="A6" s="64" t="str">
        <f>'VNOS PODATKOV'!C45</f>
        <v>INVESTITOR 1</v>
      </c>
      <c r="B6"/>
      <c r="C6" s="242"/>
    </row>
    <row r="7" spans="1:3" ht="15" x14ac:dyDescent="0.25">
      <c r="A7" s="91" t="str">
        <f>'VNOS PODATKOV'!C46</f>
        <v>ime in priimek ali naziv družbe</v>
      </c>
      <c r="B7" s="91"/>
      <c r="C7" s="82" t="str">
        <f>IF($A$5=1,'VNOS PODATKOV'!D46,"")</f>
        <v/>
      </c>
    </row>
    <row r="8" spans="1:3" ht="15" x14ac:dyDescent="0.25">
      <c r="A8" s="91" t="str">
        <f>'VNOS PODATKOV'!C47</f>
        <v>naslov ali poslovni naslov družbe</v>
      </c>
      <c r="B8" s="91"/>
      <c r="C8" s="82" t="str">
        <f>IF($A$5=1,'VNOS PODATKOV'!D47,"")</f>
        <v/>
      </c>
    </row>
    <row r="9" spans="1:3" ht="16.5" customHeight="1" x14ac:dyDescent="0.25">
      <c r="A9" s="102" t="str">
        <f>'VNOS PODATKOV'!C48</f>
        <v>davčna številka</v>
      </c>
      <c r="B9" s="102"/>
      <c r="C9" s="464" t="str">
        <f>IF($A$5=1,'VNOS PODATKOV'!D48,"")</f>
        <v/>
      </c>
    </row>
    <row r="10" spans="1:3" ht="15" x14ac:dyDescent="0.25">
      <c r="A10" s="64" t="str">
        <f>'VNOS PODATKOV'!C49</f>
        <v>INVESTITOR 2</v>
      </c>
      <c r="B10"/>
      <c r="C10" s="242"/>
    </row>
    <row r="11" spans="1:3" ht="15" x14ac:dyDescent="0.25">
      <c r="A11" s="91" t="str">
        <f>'VNOS PODATKOV'!C50</f>
        <v>ime in priimek ali naziv družbe</v>
      </c>
      <c r="B11" s="91"/>
      <c r="C11" s="82" t="str">
        <f>IF($A$5=1,'VNOS PODATKOV'!D50,"")</f>
        <v/>
      </c>
    </row>
    <row r="12" spans="1:3" ht="15" x14ac:dyDescent="0.25">
      <c r="A12" s="91" t="str">
        <f>'VNOS PODATKOV'!C51</f>
        <v>naslov ali poslovni naslov družbe</v>
      </c>
      <c r="B12" s="91"/>
      <c r="C12" s="82" t="str">
        <f>IF($A$5=1,'VNOS PODATKOV'!D51,"")</f>
        <v/>
      </c>
    </row>
    <row r="13" spans="1:3" ht="15" x14ac:dyDescent="0.25">
      <c r="A13" s="91" t="str">
        <f>'VNOS PODATKOV'!C52</f>
        <v>davčna številka</v>
      </c>
      <c r="B13" s="91"/>
      <c r="C13" s="82" t="str">
        <f>IF($A$5=1,'VNOS PODATKOV'!D52,"")</f>
        <v/>
      </c>
    </row>
    <row r="14" spans="1:3" ht="15" x14ac:dyDescent="0.25">
      <c r="A14" s="64" t="str">
        <f>'VNOS PODATKOV'!C53</f>
        <v>INVESTITOR 3</v>
      </c>
      <c r="B14"/>
      <c r="C14" s="242"/>
    </row>
    <row r="15" spans="1:3" ht="15" x14ac:dyDescent="0.25">
      <c r="A15" s="91" t="str">
        <f>'VNOS PODATKOV'!C54</f>
        <v>ime in priimek ali naziv družbe</v>
      </c>
      <c r="B15" s="91"/>
      <c r="C15" s="82" t="str">
        <f>IF($A$5=1,'VNOS PODATKOV'!D54,"")</f>
        <v/>
      </c>
    </row>
    <row r="16" spans="1:3" ht="15" x14ac:dyDescent="0.25">
      <c r="A16" s="91" t="str">
        <f>'VNOS PODATKOV'!C55</f>
        <v>naslov ali poslovni naslov družbe</v>
      </c>
      <c r="B16" s="91"/>
      <c r="C16" s="82" t="str">
        <f>IF($A$5=1,'VNOS PODATKOV'!D55,"")</f>
        <v/>
      </c>
    </row>
    <row r="17" spans="1:4" ht="15" x14ac:dyDescent="0.25">
      <c r="A17" s="91" t="str">
        <f>'VNOS PODATKOV'!C56</f>
        <v>davčna številka</v>
      </c>
      <c r="B17" s="91"/>
      <c r="C17" s="82" t="str">
        <f>IF($A$5=1,'VNOS PODATKOV'!D56,"")</f>
        <v/>
      </c>
    </row>
    <row r="18" spans="1:4" ht="15" x14ac:dyDescent="0.25">
      <c r="A18" s="178"/>
      <c r="B18" s="667"/>
      <c r="C18" s="82" t="s">
        <v>930</v>
      </c>
    </row>
    <row r="19" spans="1:4" ht="15" x14ac:dyDescent="0.25">
      <c r="A19" s="178"/>
      <c r="B19" s="668"/>
      <c r="C19" s="82" t="s">
        <v>718</v>
      </c>
    </row>
    <row r="20" spans="1:4" ht="15" x14ac:dyDescent="0.25">
      <c r="A20" s="178"/>
      <c r="B20" s="669"/>
      <c r="C20" s="82" t="s">
        <v>931</v>
      </c>
    </row>
    <row r="21" spans="1:4" ht="15" x14ac:dyDescent="0.25">
      <c r="A21" s="27" t="str">
        <f>IF($A$5=2,'VNOS PODATKOV'!C144,IF($A$5=3,'VNOS PODATKOV'!C131,IF($A$5=4,'VNOS PODATKOV'!C69,"")))</f>
        <v>DRUGA OSEBA, KI JE LASTNIK STVARNIH PRAVIC NA NEPREMIČNINI</v>
      </c>
      <c r="B21"/>
      <c r="C21" s="242"/>
    </row>
    <row r="22" spans="1:4" ht="15" x14ac:dyDescent="0.25">
      <c r="A22" s="91" t="str">
        <f>'VNOS PODATKOV'!C46</f>
        <v>ime in priimek ali naziv družbe</v>
      </c>
      <c r="B22" s="91"/>
      <c r="C22" s="82">
        <f>IF($A$5=2,'VNOS PODATKOV'!D148,IF($A$5=3,'VNOS PODATKOV'!D136,IF($A$5=4,'VNOS PODATKOV'!D70,"")))</f>
        <v>0</v>
      </c>
    </row>
    <row r="23" spans="1:4" ht="15" x14ac:dyDescent="0.25">
      <c r="A23" s="91" t="str">
        <f>'VNOS PODATKOV'!C47</f>
        <v>naslov ali poslovni naslov družbe</v>
      </c>
      <c r="B23" s="91"/>
      <c r="C23" s="82">
        <f>IF($A$5=2,'VNOS PODATKOV'!D149,IF($A$5=3,'VNOS PODATKOV'!D137,IF($A$5=4,'VNOS PODATKOV'!D71,"")))</f>
        <v>0</v>
      </c>
    </row>
    <row r="24" spans="1:4" ht="16.5" customHeight="1" x14ac:dyDescent="0.25">
      <c r="A24" s="102" t="str">
        <f>'VNOS PODATKOV'!C48</f>
        <v>davčna številka</v>
      </c>
      <c r="B24" s="102"/>
      <c r="C24" s="82">
        <f>IF($A$5=2,'VNOS PODATKOV'!D150,IF($A$5=3,'VNOS PODATKOV'!D138,IF($A$5=4,'VNOS PODATKOV'!D72,"")))</f>
        <v>0</v>
      </c>
    </row>
    <row r="25" spans="1:4" ht="16.5" customHeight="1" x14ac:dyDescent="0.25">
      <c r="A25" s="47"/>
      <c r="B25" s="47"/>
      <c r="C25" s="82"/>
    </row>
    <row r="26" spans="1:4" ht="15" x14ac:dyDescent="0.25">
      <c r="A26" s="433" t="str">
        <f>'VNOS PODATKOV'!C57</f>
        <v>KONTAKTNA OSEBA</v>
      </c>
      <c r="B26" s="433"/>
      <c r="C26" s="433"/>
    </row>
    <row r="27" spans="1:4" ht="16.5" customHeight="1" x14ac:dyDescent="0.25">
      <c r="A27" s="102" t="str">
        <f>'VNOS PODATKOV'!C58</f>
        <v>ime in priimek</v>
      </c>
      <c r="B27" s="102"/>
      <c r="C27" s="108">
        <f>'VNOS PODATKOV'!D58</f>
        <v>0</v>
      </c>
    </row>
    <row r="28" spans="1:4" ht="17.25" customHeight="1" x14ac:dyDescent="0.25">
      <c r="A28" s="102" t="str">
        <f>'VNOS PODATKOV'!C59</f>
        <v>telefonska številka</v>
      </c>
      <c r="B28" s="102"/>
      <c r="C28" s="108">
        <f>'VNOS PODATKOV'!D59</f>
        <v>0</v>
      </c>
    </row>
    <row r="29" spans="1:4" ht="17.25" customHeight="1" x14ac:dyDescent="0.25">
      <c r="A29" s="102" t="str">
        <f>'VNOS PODATKOV'!C60</f>
        <v>elektronski naslov</v>
      </c>
      <c r="B29" s="102"/>
      <c r="C29" s="237">
        <f>'VNOS PODATKOV'!D60</f>
        <v>0</v>
      </c>
    </row>
    <row r="30" spans="1:4" ht="17.25" customHeight="1" x14ac:dyDescent="0.25">
      <c r="A30" s="47"/>
      <c r="B30" s="47"/>
      <c r="C30" s="108"/>
    </row>
    <row r="31" spans="1:4" ht="15" x14ac:dyDescent="0.25">
      <c r="A31" s="433" t="str">
        <f>'VNOS PODATKOV'!C61</f>
        <v>POOBLAŠČENEC</v>
      </c>
      <c r="B31" s="433"/>
      <c r="C31" s="433"/>
      <c r="D31" s="32"/>
    </row>
    <row r="32" spans="1:4" ht="15" x14ac:dyDescent="0.25">
      <c r="A32" s="110" t="str">
        <f>'VNOS PODATKOV'!C62</f>
        <v>podatki se vpišejo, kadar je imenovan pooblaščenec</v>
      </c>
      <c r="B32" s="62"/>
      <c r="C32" s="62"/>
    </row>
    <row r="33" spans="1:9" ht="17.25" customHeight="1" x14ac:dyDescent="0.25">
      <c r="A33" s="102" t="str">
        <f>'VNOS PODATKOV'!C64</f>
        <v>ime in priimek ali naziv družbe</v>
      </c>
      <c r="B33" s="102"/>
      <c r="C33" s="97" t="str">
        <f>IF('VNOS PODATKOV'!D$63=TRUE,'VNOS PODATKOV'!D64, "")</f>
        <v/>
      </c>
    </row>
    <row r="34" spans="1:9" ht="27" x14ac:dyDescent="0.25">
      <c r="A34" s="102" t="str">
        <f>'VNOS PODATKOV'!C65</f>
        <v>naslov ali poslovni naslov družbe</v>
      </c>
      <c r="B34" s="102"/>
      <c r="C34" s="97" t="str">
        <f>IF('VNOS PODATKOV'!D$63=TRUE,'VNOS PODATKOV'!D65, "")</f>
        <v/>
      </c>
    </row>
    <row r="35" spans="1:9" ht="15" customHeight="1" x14ac:dyDescent="0.25">
      <c r="A35" s="102" t="str">
        <f>'VNOS PODATKOV'!C66</f>
        <v>kontaktna oseba</v>
      </c>
      <c r="B35" s="102"/>
      <c r="C35" s="97" t="str">
        <f>IF('VNOS PODATKOV'!D$63=TRUE,'VNOS PODATKOV'!D66, "")</f>
        <v/>
      </c>
    </row>
    <row r="36" spans="1:9" ht="15" customHeight="1" x14ac:dyDescent="0.25">
      <c r="A36" s="103" t="str">
        <f>'VNOS PODATKOV'!C67</f>
        <v>telefonska številka</v>
      </c>
      <c r="B36" s="102"/>
      <c r="C36" s="97" t="str">
        <f>IF('VNOS PODATKOV'!D$63=TRUE,'VNOS PODATKOV'!D67, "")</f>
        <v/>
      </c>
    </row>
    <row r="37" spans="1:9" ht="15.75" customHeight="1" x14ac:dyDescent="0.25">
      <c r="A37" s="102" t="str">
        <f>'VNOS PODATKOV'!C68</f>
        <v>elektronski naslov</v>
      </c>
      <c r="B37" s="102"/>
      <c r="C37" s="97" t="str">
        <f>IF('VNOS PODATKOV'!D$63=TRUE,'VNOS PODATKOV'!D68, "")</f>
        <v/>
      </c>
    </row>
    <row r="38" spans="1:9" ht="15.75" customHeight="1" x14ac:dyDescent="0.25">
      <c r="A38" s="47"/>
      <c r="B38" s="47"/>
      <c r="C38" s="97"/>
    </row>
    <row r="39" spans="1:9" ht="15" x14ac:dyDescent="0.25">
      <c r="A39" s="433" t="s">
        <v>580</v>
      </c>
      <c r="B39" s="433"/>
      <c r="C39" s="433"/>
    </row>
    <row r="40" spans="1:9" ht="15" x14ac:dyDescent="0.25">
      <c r="A40" s="749" t="s">
        <v>98</v>
      </c>
      <c r="B40" s="749"/>
      <c r="C40" s="245">
        <f>'VNOS PODATKOV'!D355</f>
        <v>0</v>
      </c>
      <c r="E40" s="54"/>
      <c r="F40" s="54"/>
      <c r="G40" s="54"/>
      <c r="H40" s="54"/>
      <c r="I40" s="54"/>
    </row>
    <row r="41" spans="1:9" ht="15" x14ac:dyDescent="0.25">
      <c r="A41" s="697" t="s">
        <v>2</v>
      </c>
      <c r="B41" s="697"/>
      <c r="C41" s="244">
        <f>'VNOS PODATKOV'!D356</f>
        <v>0</v>
      </c>
      <c r="E41" s="54"/>
      <c r="F41" s="54"/>
      <c r="G41" s="54"/>
      <c r="H41" s="54"/>
      <c r="I41" s="54"/>
    </row>
    <row r="42" spans="1:9" ht="15" x14ac:dyDescent="0.25">
      <c r="A42" s="433" t="str">
        <f>'VNOS PODATKOV'!C172</f>
        <v>PODATKI O GRADNJI</v>
      </c>
      <c r="B42" s="433"/>
      <c r="C42" s="433"/>
      <c r="E42" s="54"/>
      <c r="F42" s="54"/>
      <c r="G42" s="54"/>
      <c r="H42" s="54"/>
      <c r="I42" s="54"/>
    </row>
    <row r="43" spans="1:9" ht="28.35" customHeight="1" x14ac:dyDescent="0.25">
      <c r="A43" s="27" t="str">
        <f>'VNOS PODATKOV'!C175</f>
        <v>naziv gradnje</v>
      </c>
      <c r="B43" s="36"/>
      <c r="C43" s="22">
        <f>'VNOS PODATKOV'!D175</f>
        <v>0</v>
      </c>
      <c r="E43" s="54"/>
      <c r="F43" s="54"/>
      <c r="G43" s="54"/>
      <c r="H43" s="54"/>
      <c r="I43" s="54"/>
    </row>
    <row r="44" spans="1:9" ht="15" x14ac:dyDescent="0.25">
      <c r="A44" s="27"/>
      <c r="B44" s="570" t="b">
        <f>IF('VNOS PODATKOV'!D213=TRUE,TRUE,FALSE)</f>
        <v>0</v>
      </c>
      <c r="C44" s="38" t="str">
        <f>'VNOS PODATKOV'!C213</f>
        <v>objekt z vplivi na okolje</v>
      </c>
      <c r="E44" s="54"/>
      <c r="F44" s="54"/>
      <c r="G44" s="54"/>
      <c r="H44" s="54"/>
      <c r="I44" s="54"/>
    </row>
    <row r="45" spans="1:9" ht="15" x14ac:dyDescent="0.25">
      <c r="A45" s="27"/>
      <c r="B45" s="570" t="b">
        <f>IF('VNOS PODATKOV'!D244=TRUE,TRUE,FALSE)</f>
        <v>0</v>
      </c>
      <c r="C45" s="38" t="str">
        <f>'VNOS PODATKOV'!C244</f>
        <v>gradnja izvedena pred 31. 12. 2022</v>
      </c>
      <c r="E45" s="54"/>
      <c r="F45" s="54"/>
      <c r="G45" s="54"/>
      <c r="H45" s="54"/>
      <c r="I45" s="54"/>
    </row>
    <row r="46" spans="1:9" x14ac:dyDescent="0.25">
      <c r="A46" s="617"/>
      <c r="C46" s="22"/>
      <c r="E46" s="54"/>
      <c r="F46" s="54"/>
      <c r="G46" s="54"/>
      <c r="H46" s="54"/>
      <c r="I46" s="54"/>
    </row>
    <row r="47" spans="1:9" s="54" customFormat="1" ht="15" customHeight="1" x14ac:dyDescent="0.25">
      <c r="A47" s="433" t="s">
        <v>933</v>
      </c>
      <c r="B47" s="433"/>
      <c r="C47" s="433"/>
      <c r="D47"/>
    </row>
    <row r="48" spans="1:9" s="54" customFormat="1" x14ac:dyDescent="0.3">
      <c r="A48" s="253"/>
      <c r="B48" s="605" t="b">
        <v>0</v>
      </c>
      <c r="C48" s="255" t="s">
        <v>1292</v>
      </c>
      <c r="D48"/>
    </row>
    <row r="49" spans="1:4" s="54" customFormat="1" x14ac:dyDescent="0.3">
      <c r="A49" s="254"/>
      <c r="B49" s="605" t="b">
        <v>0</v>
      </c>
      <c r="C49" s="255" t="s">
        <v>1293</v>
      </c>
      <c r="D49"/>
    </row>
    <row r="50" spans="1:4" s="54" customFormat="1" x14ac:dyDescent="0.3">
      <c r="A50" s="254"/>
      <c r="B50" s="254"/>
      <c r="C50" s="356"/>
      <c r="D50"/>
    </row>
    <row r="51" spans="1:4" s="54" customFormat="1" ht="15" x14ac:dyDescent="0.25">
      <c r="A51" s="254"/>
      <c r="B51" s="254"/>
      <c r="C51" s="63" t="s">
        <v>1285</v>
      </c>
      <c r="D51"/>
    </row>
    <row r="52" spans="1:4" ht="15" x14ac:dyDescent="0.25">
      <c r="A52"/>
      <c r="B52"/>
      <c r="C52" s="127"/>
    </row>
    <row r="53" spans="1:4" s="54" customFormat="1" x14ac:dyDescent="0.3">
      <c r="A53" s="254"/>
      <c r="B53" s="605" t="b">
        <v>0</v>
      </c>
      <c r="C53" s="255" t="s">
        <v>934</v>
      </c>
    </row>
    <row r="54" spans="1:4" s="54" customFormat="1" x14ac:dyDescent="0.3">
      <c r="A54" s="254"/>
      <c r="B54" s="605" t="b">
        <v>0</v>
      </c>
      <c r="C54" s="361" t="s">
        <v>935</v>
      </c>
    </row>
    <row r="55" spans="1:4" s="54" customFormat="1" ht="27" x14ac:dyDescent="0.3">
      <c r="A55" s="254"/>
      <c r="B55" s="605" t="b">
        <v>0</v>
      </c>
      <c r="C55" s="361" t="s">
        <v>936</v>
      </c>
    </row>
    <row r="56" spans="1:4" s="54" customFormat="1" x14ac:dyDescent="0.3">
      <c r="A56" s="254"/>
      <c r="B56" s="605" t="b">
        <v>0</v>
      </c>
      <c r="C56" s="361" t="s">
        <v>937</v>
      </c>
    </row>
    <row r="57" spans="1:4" s="54" customFormat="1" ht="15" x14ac:dyDescent="0.25">
      <c r="A57" s="254"/>
      <c r="B57" s="361"/>
      <c r="C57" s="361"/>
    </row>
    <row r="58" spans="1:4" ht="15" x14ac:dyDescent="0.25">
      <c r="A58" s="433" t="str">
        <f>'VNOS PODATKOV'!C362</f>
        <v>PODATKI O IZDANEM GRADBENEM DOVOLJENJU</v>
      </c>
      <c r="B58" s="433"/>
      <c r="C58" s="433"/>
    </row>
    <row r="59" spans="1:4" ht="15" x14ac:dyDescent="0.25">
      <c r="A59" s="47" t="str">
        <f>'VNOS PODATKOV'!C364</f>
        <v>navedba organa</v>
      </c>
      <c r="B59" s="47"/>
      <c r="C59" s="22">
        <f>'VNOS PODATKOV'!D364</f>
        <v>0</v>
      </c>
    </row>
    <row r="60" spans="1:4" ht="14.45" customHeight="1" x14ac:dyDescent="0.25">
      <c r="A60" s="47" t="str">
        <f>'VNOS PODATKOV'!C365</f>
        <v>številka dovoljenja</v>
      </c>
      <c r="B60" s="47"/>
      <c r="C60" s="97">
        <f>'VNOS PODATKOV'!D365</f>
        <v>0</v>
      </c>
    </row>
    <row r="61" spans="1:4" ht="16.5" customHeight="1" x14ac:dyDescent="0.25">
      <c r="A61" s="47" t="str">
        <f>'VNOS PODATKOV'!C366</f>
        <v>datum dovoljenja</v>
      </c>
      <c r="B61" s="47"/>
      <c r="C61" s="282" t="str">
        <f>IF(ISBLANK('VNOS PODATKOV'!D366),"",'VNOS PODATKOV'!D366)</f>
        <v/>
      </c>
    </row>
    <row r="62" spans="1:4" ht="16.5" customHeight="1" x14ac:dyDescent="0.25">
      <c r="A62" s="102" t="str">
        <f>'VNOS PODATKOV'!C368</f>
        <v>pravnomočnost</v>
      </c>
      <c r="B62" s="47"/>
      <c r="C62" s="282" t="str">
        <f>IF(ISBLANK('VNOS PODATKOV'!D368),"",'VNOS PODATKOV'!D368)</f>
        <v/>
      </c>
    </row>
    <row r="63" spans="1:4" ht="16.5" customHeight="1" x14ac:dyDescent="0.25">
      <c r="A63" s="47"/>
      <c r="B63" s="47"/>
      <c r="C63" s="282"/>
    </row>
    <row r="64" spans="1:4" ht="15" x14ac:dyDescent="0.25">
      <c r="A64" s="433" t="str">
        <f>'VNOS PODATKOV'!C369</f>
        <v>PODATKI O SPREMEMBI GRADBENEGA DOVOLJENJA</v>
      </c>
      <c r="B64" s="433"/>
      <c r="C64" s="433"/>
    </row>
    <row r="65" spans="1:3" ht="15" x14ac:dyDescent="0.25">
      <c r="A65" s="47" t="str">
        <f>'VNOS PODATKOV'!C371</f>
        <v>navedba organa</v>
      </c>
      <c r="B65" s="47"/>
      <c r="C65" s="22">
        <f>'VNOS PODATKOV'!D371</f>
        <v>0</v>
      </c>
    </row>
    <row r="66" spans="1:3" ht="14.45" customHeight="1" x14ac:dyDescent="0.25">
      <c r="A66" s="47" t="str">
        <f>'VNOS PODATKOV'!C372</f>
        <v>številka dovoljenja</v>
      </c>
      <c r="B66" s="47"/>
      <c r="C66" s="22">
        <f>'VNOS PODATKOV'!D372</f>
        <v>0</v>
      </c>
    </row>
    <row r="67" spans="1:3" ht="16.5" customHeight="1" x14ac:dyDescent="0.25">
      <c r="A67" s="47" t="str">
        <f>'VNOS PODATKOV'!C373</f>
        <v>datum dovoljenja</v>
      </c>
      <c r="B67" s="47"/>
      <c r="C67" s="340">
        <f>'VNOS PODATKOV'!D373</f>
        <v>0</v>
      </c>
    </row>
    <row r="68" spans="1:3" ht="16.5" customHeight="1" x14ac:dyDescent="0.25">
      <c r="A68" s="102" t="str">
        <f>'VNOS PODATKOV'!C375</f>
        <v>pravnomočnost</v>
      </c>
      <c r="B68" s="47"/>
      <c r="C68" s="282">
        <f>'VNOS PODATKOV'!D375</f>
        <v>0</v>
      </c>
    </row>
    <row r="69" spans="1:3" ht="16.5" customHeight="1" x14ac:dyDescent="0.25">
      <c r="A69" s="47"/>
      <c r="B69" s="47"/>
      <c r="C69" s="282"/>
    </row>
    <row r="70" spans="1:3" ht="15" x14ac:dyDescent="0.25">
      <c r="A70" s="433" t="str">
        <f>'VNOS PODATKOV'!C384</f>
        <v>PRIJAVA ZAČETKA GRADNJE</v>
      </c>
      <c r="B70" s="433"/>
      <c r="C70" s="433"/>
    </row>
    <row r="71" spans="1:3" ht="16.5" customHeight="1" x14ac:dyDescent="0.25">
      <c r="A71" s="47" t="str">
        <f>'VNOS PODATKOV'!C386</f>
        <v>datum prijave</v>
      </c>
      <c r="B71" s="47"/>
      <c r="C71" s="98" t="str">
        <f>IF(ISBLANK('VNOS PODATKOV'!D386),"",'VNOS PODATKOV'!D386)</f>
        <v/>
      </c>
    </row>
    <row r="72" spans="1:3" ht="16.5" customHeight="1" x14ac:dyDescent="0.25">
      <c r="A72" s="47"/>
      <c r="B72" s="47"/>
      <c r="C72" s="98"/>
    </row>
    <row r="73" spans="1:3" ht="15" x14ac:dyDescent="0.25">
      <c r="A73" s="433" t="s">
        <v>160</v>
      </c>
      <c r="B73" s="433"/>
      <c r="C73" s="433"/>
    </row>
    <row r="74" spans="1:3" ht="15" x14ac:dyDescent="0.25">
      <c r="A74" s="110" t="s">
        <v>1284</v>
      </c>
      <c r="B74"/>
      <c r="C74" s="62"/>
    </row>
    <row r="75" spans="1:3" ht="15" x14ac:dyDescent="0.25">
      <c r="A75" s="72" t="str">
        <f>'VNOS PODATKOV'!C160</f>
        <v>številka projekta</v>
      </c>
      <c r="B75" s="95"/>
      <c r="C75" s="97">
        <f>'VNOS PODATKOV'!I160</f>
        <v>0</v>
      </c>
    </row>
    <row r="76" spans="1:3" ht="15" x14ac:dyDescent="0.25">
      <c r="A76" s="72" t="str">
        <f>'VNOS PODATKOV'!C161</f>
        <v>datum izdelave</v>
      </c>
      <c r="B76" s="243"/>
      <c r="C76" s="97">
        <f>'VNOS PODATKOV'!I161</f>
        <v>0</v>
      </c>
    </row>
    <row r="77" spans="1:3" ht="15" x14ac:dyDescent="0.25">
      <c r="A77" s="72" t="str">
        <f>'VNOS PODATKOV'!C87</f>
        <v>projektant (naziv družbe)</v>
      </c>
      <c r="B77" s="95"/>
      <c r="C77" s="240">
        <f>'VNOS PODATKOV'!D87</f>
        <v>0</v>
      </c>
    </row>
    <row r="78" spans="1:3" ht="15" x14ac:dyDescent="0.25">
      <c r="A78" s="73"/>
      <c r="B78" s="172"/>
      <c r="C78" s="86"/>
    </row>
    <row r="79" spans="1:3" ht="15" x14ac:dyDescent="0.25">
      <c r="A79" s="433" t="str">
        <f>'VNOS PODATKOV'!C387</f>
        <v>DOKAZILO O ZANESLJIVOSTI OBJEKTA</v>
      </c>
      <c r="B79" s="433"/>
      <c r="C79" s="433"/>
    </row>
    <row r="80" spans="1:3" ht="30" customHeight="1" x14ac:dyDescent="0.25">
      <c r="A80" s="713" t="s">
        <v>1073</v>
      </c>
      <c r="B80" s="713"/>
      <c r="C80" s="713"/>
    </row>
    <row r="81" spans="1:3" ht="15" x14ac:dyDescent="0.25">
      <c r="A81" s="27"/>
      <c r="B81" s="570" t="b">
        <f>IF('VNOS PODATKOV'!D389=TRUE,TRUE,FALSE)</f>
        <v>0</v>
      </c>
      <c r="C81" s="38" t="str">
        <f>'VNOS PODATKOV'!C389</f>
        <v>izdelano je dokazilo o zanesljivosti</v>
      </c>
    </row>
    <row r="82" spans="1:3" ht="15" x14ac:dyDescent="0.25">
      <c r="A82" s="72" t="str">
        <f>'VNOS PODATKOV'!C390</f>
        <v>številka dokazila o zanesljivosti objekta</v>
      </c>
      <c r="B82" s="95"/>
      <c r="C82" s="97" t="str">
        <f>IF(OR('VNOS PODATKOV'!$D$201=TRUE,'VNOS PODATKOV'!$D$202=TRUE,'VNOS PODATKOV'!$D$203=TRUE),'VNOS PODATKOV'!D390,"")</f>
        <v/>
      </c>
    </row>
    <row r="83" spans="1:3" ht="15" x14ac:dyDescent="0.25">
      <c r="A83" s="72" t="str">
        <f>'VNOS PODATKOV'!C391</f>
        <v>datum izdelave</v>
      </c>
      <c r="B83" s="95"/>
      <c r="C83" s="420" t="str">
        <f>IF(ISBLANK('VNOS PODATKOV'!D391),"",IF(OR('VNOS PODATKOV'!$D$201=TRUE,'VNOS PODATKOV'!$D$202=TRUE,'VNOS PODATKOV'!$D$203=TRUE),'VNOS PODATKOV'!D391,""))</f>
        <v/>
      </c>
    </row>
    <row r="84" spans="1:3" ht="15" x14ac:dyDescent="0.25">
      <c r="A84" s="72" t="str">
        <f>'VNOS PODATKOV'!C392</f>
        <v>izvajalec (naziv družbe)</v>
      </c>
      <c r="B84" s="95"/>
      <c r="C84" s="22" t="str">
        <f>IF(OR('VNOS PODATKOV'!$D$201=TRUE,'VNOS PODATKOV'!$D$202=TRUE,'VNOS PODATKOV'!$D$203=TRUE),'VNOS PODATKOV'!D392,"")</f>
        <v/>
      </c>
    </row>
    <row r="85" spans="1:3" ht="15" x14ac:dyDescent="0.25">
      <c r="A85" s="64"/>
      <c r="B85" s="172"/>
      <c r="C85" s="618"/>
    </row>
    <row r="86" spans="1:3" ht="15" x14ac:dyDescent="0.25">
      <c r="A86" s="763" t="s">
        <v>145</v>
      </c>
      <c r="B86" s="763"/>
      <c r="C86" s="763"/>
    </row>
    <row r="87" spans="1:3" ht="28.15" customHeight="1" x14ac:dyDescent="0.25">
      <c r="A87" s="717" t="str">
        <f>'VNOS PODATKOV'!C361</f>
        <v>obračunska vrednost objekta v EUR brez DDV</v>
      </c>
      <c r="B87" s="717"/>
      <c r="C87" s="541">
        <f>'VNOS PODATKOV'!D361</f>
        <v>0</v>
      </c>
    </row>
    <row r="88" spans="1:3" x14ac:dyDescent="0.25">
      <c r="A88" s="6"/>
      <c r="C88" s="48"/>
    </row>
    <row r="89" spans="1:3" x14ac:dyDescent="0.25">
      <c r="A89" s="6"/>
      <c r="C89" s="41"/>
    </row>
    <row r="90" spans="1:3" ht="27" x14ac:dyDescent="0.3">
      <c r="B90" s="135" t="b">
        <v>0</v>
      </c>
      <c r="C90" s="519" t="s">
        <v>996</v>
      </c>
    </row>
    <row r="91" spans="1:3" x14ac:dyDescent="0.25">
      <c r="B91" s="5"/>
      <c r="C91" s="540" t="s">
        <v>997</v>
      </c>
    </row>
    <row r="92" spans="1:3" x14ac:dyDescent="0.25">
      <c r="B92" s="5"/>
      <c r="C92" s="540"/>
    </row>
    <row r="93" spans="1:3" ht="27" x14ac:dyDescent="0.25">
      <c r="B93" s="45"/>
      <c r="C93" s="434" t="s">
        <v>1074</v>
      </c>
    </row>
    <row r="94" spans="1:3" ht="15" x14ac:dyDescent="0.25">
      <c r="A94" s="5"/>
      <c r="B94" s="5"/>
      <c r="C94" s="5"/>
    </row>
    <row r="95" spans="1:3" x14ac:dyDescent="0.25">
      <c r="A95" s="72" t="s">
        <v>168</v>
      </c>
      <c r="B95" s="21"/>
      <c r="C95" s="63" t="s">
        <v>116</v>
      </c>
    </row>
    <row r="96" spans="1:3" ht="15" x14ac:dyDescent="0.25">
      <c r="A96" s="283">
        <f ca="1">TODAY()</f>
        <v>45013</v>
      </c>
      <c r="B96" s="172"/>
      <c r="C96" s="603"/>
    </row>
    <row r="97" spans="1:3" ht="15" x14ac:dyDescent="0.25">
      <c r="A97" s="340"/>
      <c r="B97" s="46"/>
      <c r="C97" s="604"/>
    </row>
    <row r="98" spans="1:3" ht="15" x14ac:dyDescent="0.25">
      <c r="A98" s="340"/>
      <c r="B98" s="340"/>
      <c r="C98" s="340"/>
    </row>
    <row r="99" spans="1:3" ht="15" x14ac:dyDescent="0.25">
      <c r="A99" s="763" t="s">
        <v>110</v>
      </c>
      <c r="B99" s="763"/>
      <c r="C99" s="763"/>
    </row>
    <row r="100" spans="1:3" ht="15" x14ac:dyDescent="0.25">
      <c r="A100" s="42" t="s">
        <v>1058</v>
      </c>
      <c r="B100"/>
      <c r="C100"/>
    </row>
    <row r="101" spans="1:3" x14ac:dyDescent="0.3">
      <c r="B101" s="605" t="b">
        <v>0</v>
      </c>
      <c r="C101" s="355" t="s">
        <v>163</v>
      </c>
    </row>
    <row r="102" spans="1:3" ht="27" x14ac:dyDescent="0.3">
      <c r="B102" s="605" t="b">
        <v>0</v>
      </c>
      <c r="C102" s="355" t="s">
        <v>1295</v>
      </c>
    </row>
    <row r="103" spans="1:3" x14ac:dyDescent="0.3">
      <c r="B103" s="605" t="b">
        <v>0</v>
      </c>
      <c r="C103" s="355" t="s">
        <v>1310</v>
      </c>
    </row>
    <row r="104" spans="1:3" ht="40.5" x14ac:dyDescent="0.3">
      <c r="B104" s="605" t="b">
        <v>0</v>
      </c>
      <c r="C104" s="355" t="s">
        <v>1311</v>
      </c>
    </row>
    <row r="105" spans="1:3" x14ac:dyDescent="0.3">
      <c r="B105" s="605" t="b">
        <v>0</v>
      </c>
      <c r="C105" s="355" t="s">
        <v>1296</v>
      </c>
    </row>
    <row r="106" spans="1:3" ht="40.5" x14ac:dyDescent="0.3">
      <c r="B106" s="605" t="b">
        <v>0</v>
      </c>
      <c r="C106" s="355" t="s">
        <v>1312</v>
      </c>
    </row>
    <row r="107" spans="1:3" ht="54" x14ac:dyDescent="0.3">
      <c r="B107" s="605" t="b">
        <v>0</v>
      </c>
      <c r="C107" s="355" t="s">
        <v>1313</v>
      </c>
    </row>
    <row r="108" spans="1:3" ht="57" customHeight="1" x14ac:dyDescent="0.3">
      <c r="B108" s="605" t="b">
        <v>0</v>
      </c>
      <c r="C108" s="355" t="s">
        <v>1314</v>
      </c>
    </row>
    <row r="109" spans="1:3" x14ac:dyDescent="0.3">
      <c r="B109" s="605" t="b">
        <v>0</v>
      </c>
      <c r="C109" s="355" t="s">
        <v>1075</v>
      </c>
    </row>
    <row r="110" spans="1:3" ht="16.5" customHeight="1" x14ac:dyDescent="0.3">
      <c r="B110" s="605" t="b">
        <v>0</v>
      </c>
      <c r="C110" s="355" t="s">
        <v>1315</v>
      </c>
    </row>
    <row r="111" spans="1:3" ht="27" x14ac:dyDescent="0.3">
      <c r="B111" s="605" t="b">
        <v>0</v>
      </c>
      <c r="C111" s="355" t="s">
        <v>1076</v>
      </c>
    </row>
    <row r="112" spans="1:3" x14ac:dyDescent="0.3">
      <c r="B112" s="605" t="b">
        <v>0</v>
      </c>
      <c r="C112" s="355" t="s">
        <v>1077</v>
      </c>
    </row>
    <row r="113" spans="1:3" ht="40.5" x14ac:dyDescent="0.3">
      <c r="B113" s="605" t="b">
        <v>0</v>
      </c>
      <c r="C113" s="355" t="s">
        <v>1078</v>
      </c>
    </row>
    <row r="114" spans="1:3" ht="27" x14ac:dyDescent="0.3">
      <c r="B114" s="605" t="b">
        <v>0</v>
      </c>
      <c r="C114" s="355" t="s">
        <v>1079</v>
      </c>
    </row>
    <row r="115" spans="1:3" ht="27" x14ac:dyDescent="0.3">
      <c r="B115" s="605" t="b">
        <v>0</v>
      </c>
      <c r="C115" s="355" t="s">
        <v>1080</v>
      </c>
    </row>
    <row r="116" spans="1:3" ht="27" x14ac:dyDescent="0.3">
      <c r="B116" s="605" t="b">
        <v>0</v>
      </c>
      <c r="C116" s="355" t="s">
        <v>1081</v>
      </c>
    </row>
    <row r="117" spans="1:3" x14ac:dyDescent="0.3">
      <c r="B117" s="605" t="b">
        <v>0</v>
      </c>
      <c r="C117" s="355" t="s">
        <v>1082</v>
      </c>
    </row>
    <row r="118" spans="1:3" x14ac:dyDescent="0.3">
      <c r="B118" s="605" t="b">
        <v>0</v>
      </c>
      <c r="C118" s="355" t="s">
        <v>1045</v>
      </c>
    </row>
    <row r="119" spans="1:3" x14ac:dyDescent="0.25">
      <c r="A119" s="26"/>
      <c r="C119" s="109"/>
    </row>
    <row r="120" spans="1:3" x14ac:dyDescent="0.25">
      <c r="C120" s="127"/>
    </row>
    <row r="121" spans="1:3" x14ac:dyDescent="0.25">
      <c r="C121" s="127"/>
    </row>
  </sheetData>
  <sheetProtection sheet="1" objects="1" scenarios="1"/>
  <mergeCells count="8">
    <mergeCell ref="A2:C2"/>
    <mergeCell ref="A4:C4"/>
    <mergeCell ref="A80:C80"/>
    <mergeCell ref="A99:C99"/>
    <mergeCell ref="A86:C86"/>
    <mergeCell ref="A40:B40"/>
    <mergeCell ref="A41:B41"/>
    <mergeCell ref="A87:B87"/>
  </mergeCells>
  <conditionalFormatting sqref="C40">
    <cfRule type="expression" dxfId="30" priority="19">
      <formula>NOT(ISBLANK(C40:C41))</formula>
    </cfRule>
  </conditionalFormatting>
  <conditionalFormatting sqref="C41">
    <cfRule type="expression" dxfId="29" priority="20">
      <formula>NOT(ISBLANK(C41:C41))</formula>
    </cfRule>
  </conditionalFormatting>
  <conditionalFormatting sqref="A75:A78">
    <cfRule type="expression" dxfId="28" priority="7">
      <formula>#REF!=TRUE</formula>
    </cfRule>
  </conditionalFormatting>
  <conditionalFormatting sqref="C49:C72 B57">
    <cfRule type="expression" dxfId="27" priority="5">
      <formula>#REF!=TRUE</formula>
    </cfRule>
  </conditionalFormatting>
  <conditionalFormatting sqref="C48">
    <cfRule type="expression" dxfId="26" priority="3">
      <formula>#REF!=TRUE</formula>
    </cfRule>
  </conditionalFormatting>
  <conditionalFormatting sqref="B58:B72 A69">
    <cfRule type="expression" dxfId="25" priority="2">
      <formula>#REF!="NE"</formula>
    </cfRule>
  </conditionalFormatting>
  <dataValidations count="2">
    <dataValidation allowBlank="1" showErrorMessage="1" prompt="IZBERI IZ SEZNAMA" sqref="C45 C81"/>
    <dataValidation allowBlank="1" showErrorMessage="1" sqref="C46"/>
  </dataValidations>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rowBreaks count="1" manualBreakCount="1">
    <brk id="88" max="16383" man="1"/>
  </rowBreaks>
  <drawing r:id="rId2"/>
  <legacyDrawing r:id="rId3"/>
  <controls>
    <mc:AlternateContent xmlns:mc="http://schemas.openxmlformats.org/markup-compatibility/2006">
      <mc:Choice Requires="x14">
        <control shapeId="46112" r:id="rId4" name="CommandButton3">
          <controlPr defaultSize="0" print="0" autoLine="0" r:id="rId5">
            <anchor>
              <from>
                <xdr:col>2</xdr:col>
                <xdr:colOff>2400300</xdr:colOff>
                <xdr:row>1</xdr:row>
                <xdr:rowOff>342900</xdr:rowOff>
              </from>
              <to>
                <xdr:col>2</xdr:col>
                <xdr:colOff>4200525</xdr:colOff>
                <xdr:row>1</xdr:row>
                <xdr:rowOff>561975</xdr:rowOff>
              </to>
            </anchor>
          </controlPr>
        </control>
      </mc:Choice>
      <mc:Fallback>
        <control shapeId="46112" r:id="rId4" name="CommandButton3"/>
      </mc:Fallback>
    </mc:AlternateContent>
    <mc:AlternateContent xmlns:mc="http://schemas.openxmlformats.org/markup-compatibility/2006">
      <mc:Choice Requires="x14">
        <control shapeId="46111" r:id="rId6" name="CommandButton2">
          <controlPr defaultSize="0" print="0" autoLine="0" r:id="rId7">
            <anchor>
              <from>
                <xdr:col>2</xdr:col>
                <xdr:colOff>2400300</xdr:colOff>
                <xdr:row>1</xdr:row>
                <xdr:rowOff>76200</xdr:rowOff>
              </from>
              <to>
                <xdr:col>2</xdr:col>
                <xdr:colOff>4200525</xdr:colOff>
                <xdr:row>1</xdr:row>
                <xdr:rowOff>295275</xdr:rowOff>
              </to>
            </anchor>
          </controlPr>
        </control>
      </mc:Choice>
      <mc:Fallback>
        <control shapeId="46111" r:id="rId6" name="CommandButton2"/>
      </mc:Fallback>
    </mc:AlternateContent>
    <mc:AlternateContent xmlns:mc="http://schemas.openxmlformats.org/markup-compatibility/2006">
      <mc:Choice Requires="x14">
        <control shapeId="46110" r:id="rId8" name="CommandButton1">
          <controlPr defaultSize="0" print="0" autoLine="0" r:id="rId9">
            <anchor>
              <from>
                <xdr:col>2</xdr:col>
                <xdr:colOff>2400300</xdr:colOff>
                <xdr:row>0</xdr:row>
                <xdr:rowOff>95250</xdr:rowOff>
              </from>
              <to>
                <xdr:col>2</xdr:col>
                <xdr:colOff>4200525</xdr:colOff>
                <xdr:row>1</xdr:row>
                <xdr:rowOff>19050</xdr:rowOff>
              </to>
            </anchor>
          </controlPr>
        </control>
      </mc:Choice>
      <mc:Fallback>
        <control shapeId="46110" r:id="rId8" name="CommandButton1"/>
      </mc:Fallback>
    </mc:AlternateContent>
    <mc:AlternateContent xmlns:mc="http://schemas.openxmlformats.org/markup-compatibility/2006">
      <mc:Choice Requires="x14">
        <control shapeId="46081" r:id="rId10" name="Check Box 1">
          <controlPr defaultSize="0" autoFill="0" autoLine="0" autoPict="0">
            <anchor moveWithCells="1">
              <from>
                <xdr:col>1</xdr:col>
                <xdr:colOff>0</xdr:colOff>
                <xdr:row>100</xdr:row>
                <xdr:rowOff>19050</xdr:rowOff>
              </from>
              <to>
                <xdr:col>1</xdr:col>
                <xdr:colOff>180975</xdr:colOff>
                <xdr:row>101</xdr:row>
                <xdr:rowOff>0</xdr:rowOff>
              </to>
            </anchor>
          </controlPr>
        </control>
      </mc:Choice>
    </mc:AlternateContent>
    <mc:AlternateContent xmlns:mc="http://schemas.openxmlformats.org/markup-compatibility/2006">
      <mc:Choice Requires="x14">
        <control shapeId="46092" r:id="rId11" name="Group Box 12">
          <controlPr defaultSize="0" print="0" autoFill="0" autoPict="0">
            <anchor moveWithCells="1">
              <from>
                <xdr:col>0</xdr:col>
                <xdr:colOff>333375</xdr:colOff>
                <xdr:row>93</xdr:row>
                <xdr:rowOff>0</xdr:rowOff>
              </from>
              <to>
                <xdr:col>0</xdr:col>
                <xdr:colOff>990600</xdr:colOff>
                <xdr:row>98</xdr:row>
                <xdr:rowOff>152400</xdr:rowOff>
              </to>
            </anchor>
          </controlPr>
        </control>
      </mc:Choice>
    </mc:AlternateContent>
    <mc:AlternateContent xmlns:mc="http://schemas.openxmlformats.org/markup-compatibility/2006">
      <mc:Choice Requires="x14">
        <control shapeId="46093" r:id="rId12" name="Group Box 13">
          <controlPr defaultSize="0" print="0" autoFill="0" autoPict="0">
            <anchor moveWithCells="1">
              <from>
                <xdr:col>1</xdr:col>
                <xdr:colOff>104775</xdr:colOff>
                <xdr:row>93</xdr:row>
                <xdr:rowOff>0</xdr:rowOff>
              </from>
              <to>
                <xdr:col>2</xdr:col>
                <xdr:colOff>657225</xdr:colOff>
                <xdr:row>103</xdr:row>
                <xdr:rowOff>400050</xdr:rowOff>
              </to>
            </anchor>
          </controlPr>
        </control>
      </mc:Choice>
    </mc:AlternateContent>
    <mc:AlternateContent xmlns:mc="http://schemas.openxmlformats.org/markup-compatibility/2006">
      <mc:Choice Requires="x14">
        <control shapeId="46099" r:id="rId13" name="Check Box 19">
          <controlPr defaultSize="0" autoFill="0" autoLine="0" autoPict="0">
            <anchor moveWithCells="1">
              <from>
                <xdr:col>0</xdr:col>
                <xdr:colOff>1590675</xdr:colOff>
                <xdr:row>89</xdr:row>
                <xdr:rowOff>85725</xdr:rowOff>
              </from>
              <to>
                <xdr:col>1</xdr:col>
                <xdr:colOff>276225</xdr:colOff>
                <xdr:row>89</xdr:row>
                <xdr:rowOff>257175</xdr:rowOff>
              </to>
            </anchor>
          </controlPr>
        </control>
      </mc:Choice>
    </mc:AlternateContent>
    <mc:AlternateContent xmlns:mc="http://schemas.openxmlformats.org/markup-compatibility/2006">
      <mc:Choice Requires="x14">
        <control shapeId="46119" r:id="rId14" name="Check Box 39">
          <controlPr defaultSize="0" autoFill="0" autoLine="0" autoPict="0">
            <anchor moveWithCells="1">
              <from>
                <xdr:col>1</xdr:col>
                <xdr:colOff>0</xdr:colOff>
                <xdr:row>101</xdr:row>
                <xdr:rowOff>19050</xdr:rowOff>
              </from>
              <to>
                <xdr:col>1</xdr:col>
                <xdr:colOff>180975</xdr:colOff>
                <xdr:row>101</xdr:row>
                <xdr:rowOff>190500</xdr:rowOff>
              </to>
            </anchor>
          </controlPr>
        </control>
      </mc:Choice>
    </mc:AlternateContent>
    <mc:AlternateContent xmlns:mc="http://schemas.openxmlformats.org/markup-compatibility/2006">
      <mc:Choice Requires="x14">
        <control shapeId="46120" r:id="rId15" name="Check Box 40">
          <controlPr defaultSize="0" autoFill="0" autoLine="0" autoPict="0">
            <anchor moveWithCells="1">
              <from>
                <xdr:col>1</xdr:col>
                <xdr:colOff>0</xdr:colOff>
                <xdr:row>103</xdr:row>
                <xdr:rowOff>19050</xdr:rowOff>
              </from>
              <to>
                <xdr:col>1</xdr:col>
                <xdr:colOff>180975</xdr:colOff>
                <xdr:row>103</xdr:row>
                <xdr:rowOff>190500</xdr:rowOff>
              </to>
            </anchor>
          </controlPr>
        </control>
      </mc:Choice>
    </mc:AlternateContent>
    <mc:AlternateContent xmlns:mc="http://schemas.openxmlformats.org/markup-compatibility/2006">
      <mc:Choice Requires="x14">
        <control shapeId="46121" r:id="rId16" name="Check Box 41">
          <controlPr defaultSize="0" autoFill="0" autoLine="0" autoPict="0">
            <anchor moveWithCells="1">
              <from>
                <xdr:col>1</xdr:col>
                <xdr:colOff>0</xdr:colOff>
                <xdr:row>104</xdr:row>
                <xdr:rowOff>19050</xdr:rowOff>
              </from>
              <to>
                <xdr:col>1</xdr:col>
                <xdr:colOff>209550</xdr:colOff>
                <xdr:row>104</xdr:row>
                <xdr:rowOff>190500</xdr:rowOff>
              </to>
            </anchor>
          </controlPr>
        </control>
      </mc:Choice>
    </mc:AlternateContent>
    <mc:AlternateContent xmlns:mc="http://schemas.openxmlformats.org/markup-compatibility/2006">
      <mc:Choice Requires="x14">
        <control shapeId="46123" r:id="rId17" name="Check Box 43">
          <controlPr defaultSize="0" autoFill="0" autoLine="0" autoPict="0">
            <anchor moveWithCells="1">
              <from>
                <xdr:col>1</xdr:col>
                <xdr:colOff>0</xdr:colOff>
                <xdr:row>105</xdr:row>
                <xdr:rowOff>19050</xdr:rowOff>
              </from>
              <to>
                <xdr:col>1</xdr:col>
                <xdr:colOff>180975</xdr:colOff>
                <xdr:row>105</xdr:row>
                <xdr:rowOff>190500</xdr:rowOff>
              </to>
            </anchor>
          </controlPr>
        </control>
      </mc:Choice>
    </mc:AlternateContent>
    <mc:AlternateContent xmlns:mc="http://schemas.openxmlformats.org/markup-compatibility/2006">
      <mc:Choice Requires="x14">
        <control shapeId="46124" r:id="rId18" name="Check Box 44">
          <controlPr defaultSize="0" autoFill="0" autoLine="0" autoPict="0">
            <anchor moveWithCells="1">
              <from>
                <xdr:col>1</xdr:col>
                <xdr:colOff>0</xdr:colOff>
                <xdr:row>106</xdr:row>
                <xdr:rowOff>19050</xdr:rowOff>
              </from>
              <to>
                <xdr:col>1</xdr:col>
                <xdr:colOff>180975</xdr:colOff>
                <xdr:row>106</xdr:row>
                <xdr:rowOff>190500</xdr:rowOff>
              </to>
            </anchor>
          </controlPr>
        </control>
      </mc:Choice>
    </mc:AlternateContent>
    <mc:AlternateContent xmlns:mc="http://schemas.openxmlformats.org/markup-compatibility/2006">
      <mc:Choice Requires="x14">
        <control shapeId="46125" r:id="rId19" name="Check Box 45">
          <controlPr defaultSize="0" autoFill="0" autoLine="0" autoPict="0">
            <anchor moveWithCells="1">
              <from>
                <xdr:col>1</xdr:col>
                <xdr:colOff>0</xdr:colOff>
                <xdr:row>107</xdr:row>
                <xdr:rowOff>19050</xdr:rowOff>
              </from>
              <to>
                <xdr:col>1</xdr:col>
                <xdr:colOff>180975</xdr:colOff>
                <xdr:row>107</xdr:row>
                <xdr:rowOff>190500</xdr:rowOff>
              </to>
            </anchor>
          </controlPr>
        </control>
      </mc:Choice>
    </mc:AlternateContent>
    <mc:AlternateContent xmlns:mc="http://schemas.openxmlformats.org/markup-compatibility/2006">
      <mc:Choice Requires="x14">
        <control shapeId="46126" r:id="rId20" name="Check Box 46">
          <controlPr defaultSize="0" autoFill="0" autoLine="0" autoPict="0">
            <anchor moveWithCells="1">
              <from>
                <xdr:col>1</xdr:col>
                <xdr:colOff>0</xdr:colOff>
                <xdr:row>108</xdr:row>
                <xdr:rowOff>19050</xdr:rowOff>
              </from>
              <to>
                <xdr:col>1</xdr:col>
                <xdr:colOff>180975</xdr:colOff>
                <xdr:row>109</xdr:row>
                <xdr:rowOff>0</xdr:rowOff>
              </to>
            </anchor>
          </controlPr>
        </control>
      </mc:Choice>
    </mc:AlternateContent>
    <mc:AlternateContent xmlns:mc="http://schemas.openxmlformats.org/markup-compatibility/2006">
      <mc:Choice Requires="x14">
        <control shapeId="46127" r:id="rId21" name="Check Box 47">
          <controlPr defaultSize="0" autoFill="0" autoLine="0" autoPict="0">
            <anchor moveWithCells="1">
              <from>
                <xdr:col>1</xdr:col>
                <xdr:colOff>0</xdr:colOff>
                <xdr:row>109</xdr:row>
                <xdr:rowOff>19050</xdr:rowOff>
              </from>
              <to>
                <xdr:col>1</xdr:col>
                <xdr:colOff>180975</xdr:colOff>
                <xdr:row>109</xdr:row>
                <xdr:rowOff>190500</xdr:rowOff>
              </to>
            </anchor>
          </controlPr>
        </control>
      </mc:Choice>
    </mc:AlternateContent>
    <mc:AlternateContent xmlns:mc="http://schemas.openxmlformats.org/markup-compatibility/2006">
      <mc:Choice Requires="x14">
        <control shapeId="46128" r:id="rId22" name="Check Box 48">
          <controlPr defaultSize="0" autoFill="0" autoLine="0" autoPict="0">
            <anchor moveWithCells="1">
              <from>
                <xdr:col>1</xdr:col>
                <xdr:colOff>0</xdr:colOff>
                <xdr:row>110</xdr:row>
                <xdr:rowOff>19050</xdr:rowOff>
              </from>
              <to>
                <xdr:col>1</xdr:col>
                <xdr:colOff>180975</xdr:colOff>
                <xdr:row>110</xdr:row>
                <xdr:rowOff>190500</xdr:rowOff>
              </to>
            </anchor>
          </controlPr>
        </control>
      </mc:Choice>
    </mc:AlternateContent>
    <mc:AlternateContent xmlns:mc="http://schemas.openxmlformats.org/markup-compatibility/2006">
      <mc:Choice Requires="x14">
        <control shapeId="46129" r:id="rId23" name="Check Box 49">
          <controlPr defaultSize="0" autoFill="0" autoLine="0" autoPict="0">
            <anchor moveWithCells="1">
              <from>
                <xdr:col>1</xdr:col>
                <xdr:colOff>0</xdr:colOff>
                <xdr:row>111</xdr:row>
                <xdr:rowOff>19050</xdr:rowOff>
              </from>
              <to>
                <xdr:col>1</xdr:col>
                <xdr:colOff>180975</xdr:colOff>
                <xdr:row>112</xdr:row>
                <xdr:rowOff>0</xdr:rowOff>
              </to>
            </anchor>
          </controlPr>
        </control>
      </mc:Choice>
    </mc:AlternateContent>
    <mc:AlternateContent xmlns:mc="http://schemas.openxmlformats.org/markup-compatibility/2006">
      <mc:Choice Requires="x14">
        <control shapeId="46130" r:id="rId24" name="Check Box 50">
          <controlPr defaultSize="0" autoFill="0" autoLine="0" autoPict="0">
            <anchor moveWithCells="1">
              <from>
                <xdr:col>1</xdr:col>
                <xdr:colOff>0</xdr:colOff>
                <xdr:row>112</xdr:row>
                <xdr:rowOff>19050</xdr:rowOff>
              </from>
              <to>
                <xdr:col>1</xdr:col>
                <xdr:colOff>180975</xdr:colOff>
                <xdr:row>112</xdr:row>
                <xdr:rowOff>190500</xdr:rowOff>
              </to>
            </anchor>
          </controlPr>
        </control>
      </mc:Choice>
    </mc:AlternateContent>
    <mc:AlternateContent xmlns:mc="http://schemas.openxmlformats.org/markup-compatibility/2006">
      <mc:Choice Requires="x14">
        <control shapeId="46131" r:id="rId25" name="Check Box 51">
          <controlPr defaultSize="0" autoFill="0" autoLine="0" autoPict="0">
            <anchor moveWithCells="1">
              <from>
                <xdr:col>1</xdr:col>
                <xdr:colOff>0</xdr:colOff>
                <xdr:row>113</xdr:row>
                <xdr:rowOff>19050</xdr:rowOff>
              </from>
              <to>
                <xdr:col>1</xdr:col>
                <xdr:colOff>180975</xdr:colOff>
                <xdr:row>113</xdr:row>
                <xdr:rowOff>190500</xdr:rowOff>
              </to>
            </anchor>
          </controlPr>
        </control>
      </mc:Choice>
    </mc:AlternateContent>
    <mc:AlternateContent xmlns:mc="http://schemas.openxmlformats.org/markup-compatibility/2006">
      <mc:Choice Requires="x14">
        <control shapeId="46132" r:id="rId26" name="Check Box 52">
          <controlPr defaultSize="0" autoFill="0" autoLine="0" autoPict="0">
            <anchor moveWithCells="1">
              <from>
                <xdr:col>1</xdr:col>
                <xdr:colOff>0</xdr:colOff>
                <xdr:row>114</xdr:row>
                <xdr:rowOff>19050</xdr:rowOff>
              </from>
              <to>
                <xdr:col>1</xdr:col>
                <xdr:colOff>180975</xdr:colOff>
                <xdr:row>114</xdr:row>
                <xdr:rowOff>190500</xdr:rowOff>
              </to>
            </anchor>
          </controlPr>
        </control>
      </mc:Choice>
    </mc:AlternateContent>
    <mc:AlternateContent xmlns:mc="http://schemas.openxmlformats.org/markup-compatibility/2006">
      <mc:Choice Requires="x14">
        <control shapeId="46141" r:id="rId27" name="Option Button 61">
          <controlPr defaultSize="0" autoFill="0" autoLine="0" autoPict="0">
            <anchor moveWithCells="1">
              <from>
                <xdr:col>0</xdr:col>
                <xdr:colOff>1466850</xdr:colOff>
                <xdr:row>3</xdr:row>
                <xdr:rowOff>171450</xdr:rowOff>
              </from>
              <to>
                <xdr:col>2</xdr:col>
                <xdr:colOff>104775</xdr:colOff>
                <xdr:row>5</xdr:row>
                <xdr:rowOff>9525</xdr:rowOff>
              </to>
            </anchor>
          </controlPr>
        </control>
      </mc:Choice>
    </mc:AlternateContent>
    <mc:AlternateContent xmlns:mc="http://schemas.openxmlformats.org/markup-compatibility/2006">
      <mc:Choice Requires="x14">
        <control shapeId="46142" r:id="rId28" name="Option Button 62">
          <controlPr defaultSize="0" autoFill="0" autoLine="0" autoPict="0">
            <anchor moveWithCells="1">
              <from>
                <xdr:col>0</xdr:col>
                <xdr:colOff>1476375</xdr:colOff>
                <xdr:row>17</xdr:row>
                <xdr:rowOff>0</xdr:rowOff>
              </from>
              <to>
                <xdr:col>2</xdr:col>
                <xdr:colOff>95250</xdr:colOff>
                <xdr:row>18</xdr:row>
                <xdr:rowOff>28575</xdr:rowOff>
              </to>
            </anchor>
          </controlPr>
        </control>
      </mc:Choice>
    </mc:AlternateContent>
    <mc:AlternateContent xmlns:mc="http://schemas.openxmlformats.org/markup-compatibility/2006">
      <mc:Choice Requires="x14">
        <control shapeId="46143" r:id="rId29" name="Option Button 63">
          <controlPr defaultSize="0" autoFill="0" autoLine="0" autoPict="0">
            <anchor moveWithCells="1">
              <from>
                <xdr:col>0</xdr:col>
                <xdr:colOff>1476375</xdr:colOff>
                <xdr:row>18</xdr:row>
                <xdr:rowOff>0</xdr:rowOff>
              </from>
              <to>
                <xdr:col>2</xdr:col>
                <xdr:colOff>95250</xdr:colOff>
                <xdr:row>19</xdr:row>
                <xdr:rowOff>28575</xdr:rowOff>
              </to>
            </anchor>
          </controlPr>
        </control>
      </mc:Choice>
    </mc:AlternateContent>
    <mc:AlternateContent xmlns:mc="http://schemas.openxmlformats.org/markup-compatibility/2006">
      <mc:Choice Requires="x14">
        <control shapeId="46144" r:id="rId30" name="Option Button 64">
          <controlPr defaultSize="0" autoFill="0" autoLine="0" autoPict="0">
            <anchor moveWithCells="1">
              <from>
                <xdr:col>0</xdr:col>
                <xdr:colOff>1476375</xdr:colOff>
                <xdr:row>19</xdr:row>
                <xdr:rowOff>0</xdr:rowOff>
              </from>
              <to>
                <xdr:col>2</xdr:col>
                <xdr:colOff>95250</xdr:colOff>
                <xdr:row>20</xdr:row>
                <xdr:rowOff>28575</xdr:rowOff>
              </to>
            </anchor>
          </controlPr>
        </control>
      </mc:Choice>
    </mc:AlternateContent>
    <mc:AlternateContent xmlns:mc="http://schemas.openxmlformats.org/markup-compatibility/2006">
      <mc:Choice Requires="x14">
        <control shapeId="46159" r:id="rId31" name="Check Box 79">
          <controlPr defaultSize="0" autoFill="0" autoLine="0" autoPict="0">
            <anchor moveWithCells="1">
              <from>
                <xdr:col>1</xdr:col>
                <xdr:colOff>0</xdr:colOff>
                <xdr:row>115</xdr:row>
                <xdr:rowOff>19050</xdr:rowOff>
              </from>
              <to>
                <xdr:col>1</xdr:col>
                <xdr:colOff>180975</xdr:colOff>
                <xdr:row>115</xdr:row>
                <xdr:rowOff>190500</xdr:rowOff>
              </to>
            </anchor>
          </controlPr>
        </control>
      </mc:Choice>
    </mc:AlternateContent>
    <mc:AlternateContent xmlns:mc="http://schemas.openxmlformats.org/markup-compatibility/2006">
      <mc:Choice Requires="x14">
        <control shapeId="46160" r:id="rId32" name="Check Box 80">
          <controlPr defaultSize="0" autoFill="0" autoLine="0" autoPict="0">
            <anchor moveWithCells="1">
              <from>
                <xdr:col>1</xdr:col>
                <xdr:colOff>0</xdr:colOff>
                <xdr:row>116</xdr:row>
                <xdr:rowOff>19050</xdr:rowOff>
              </from>
              <to>
                <xdr:col>1</xdr:col>
                <xdr:colOff>180975</xdr:colOff>
                <xdr:row>117</xdr:row>
                <xdr:rowOff>0</xdr:rowOff>
              </to>
            </anchor>
          </controlPr>
        </control>
      </mc:Choice>
    </mc:AlternateContent>
    <mc:AlternateContent xmlns:mc="http://schemas.openxmlformats.org/markup-compatibility/2006">
      <mc:Choice Requires="x14">
        <control shapeId="46161" r:id="rId33" name="Check Box 81">
          <controlPr defaultSize="0" autoFill="0" autoLine="0" autoPict="0">
            <anchor moveWithCells="1">
              <from>
                <xdr:col>1</xdr:col>
                <xdr:colOff>0</xdr:colOff>
                <xdr:row>117</xdr:row>
                <xdr:rowOff>19050</xdr:rowOff>
              </from>
              <to>
                <xdr:col>1</xdr:col>
                <xdr:colOff>180975</xdr:colOff>
                <xdr:row>118</xdr:row>
                <xdr:rowOff>0</xdr:rowOff>
              </to>
            </anchor>
          </controlPr>
        </control>
      </mc:Choice>
    </mc:AlternateContent>
    <mc:AlternateContent xmlns:mc="http://schemas.openxmlformats.org/markup-compatibility/2006">
      <mc:Choice Requires="x14">
        <control shapeId="46163" r:id="rId34" name="Check Box 83">
          <controlPr defaultSize="0" autoFill="0" autoLine="0" autoPict="0">
            <anchor moveWithCells="1">
              <from>
                <xdr:col>1</xdr:col>
                <xdr:colOff>0</xdr:colOff>
                <xdr:row>102</xdr:row>
                <xdr:rowOff>19050</xdr:rowOff>
              </from>
              <to>
                <xdr:col>1</xdr:col>
                <xdr:colOff>180975</xdr:colOff>
                <xdr:row>103</xdr:row>
                <xdr:rowOff>0</xdr:rowOff>
              </to>
            </anchor>
          </controlPr>
        </control>
      </mc:Choice>
    </mc:AlternateContent>
    <mc:AlternateContent xmlns:mc="http://schemas.openxmlformats.org/markup-compatibility/2006">
      <mc:Choice Requires="x14">
        <control shapeId="46164" r:id="rId35" name="Check Box 84">
          <controlPr defaultSize="0" autoFill="0" autoLine="0" autoPict="0">
            <anchor moveWithCells="1">
              <from>
                <xdr:col>1</xdr:col>
                <xdr:colOff>0</xdr:colOff>
                <xdr:row>47</xdr:row>
                <xdr:rowOff>19050</xdr:rowOff>
              </from>
              <to>
                <xdr:col>1</xdr:col>
                <xdr:colOff>180975</xdr:colOff>
                <xdr:row>48</xdr:row>
                <xdr:rowOff>0</xdr:rowOff>
              </to>
            </anchor>
          </controlPr>
        </control>
      </mc:Choice>
    </mc:AlternateContent>
    <mc:AlternateContent xmlns:mc="http://schemas.openxmlformats.org/markup-compatibility/2006">
      <mc:Choice Requires="x14">
        <control shapeId="46165" r:id="rId36" name="Check Box 85">
          <controlPr defaultSize="0" autoFill="0" autoLine="0" autoPict="0">
            <anchor moveWithCells="1">
              <from>
                <xdr:col>1</xdr:col>
                <xdr:colOff>0</xdr:colOff>
                <xdr:row>48</xdr:row>
                <xdr:rowOff>19050</xdr:rowOff>
              </from>
              <to>
                <xdr:col>1</xdr:col>
                <xdr:colOff>180975</xdr:colOff>
                <xdr:row>49</xdr:row>
                <xdr:rowOff>0</xdr:rowOff>
              </to>
            </anchor>
          </controlPr>
        </control>
      </mc:Choice>
    </mc:AlternateContent>
    <mc:AlternateContent xmlns:mc="http://schemas.openxmlformats.org/markup-compatibility/2006">
      <mc:Choice Requires="x14">
        <control shapeId="46166" r:id="rId37" name="Check Box 86">
          <controlPr defaultSize="0" autoFill="0" autoLine="0" autoPict="0">
            <anchor moveWithCells="1">
              <from>
                <xdr:col>1</xdr:col>
                <xdr:colOff>0</xdr:colOff>
                <xdr:row>52</xdr:row>
                <xdr:rowOff>19050</xdr:rowOff>
              </from>
              <to>
                <xdr:col>1</xdr:col>
                <xdr:colOff>180975</xdr:colOff>
                <xdr:row>53</xdr:row>
                <xdr:rowOff>0</xdr:rowOff>
              </to>
            </anchor>
          </controlPr>
        </control>
      </mc:Choice>
    </mc:AlternateContent>
    <mc:AlternateContent xmlns:mc="http://schemas.openxmlformats.org/markup-compatibility/2006">
      <mc:Choice Requires="x14">
        <control shapeId="46167" r:id="rId38" name="Check Box 87">
          <controlPr defaultSize="0" autoFill="0" autoLine="0" autoPict="0">
            <anchor moveWithCells="1">
              <from>
                <xdr:col>1</xdr:col>
                <xdr:colOff>0</xdr:colOff>
                <xdr:row>53</xdr:row>
                <xdr:rowOff>19050</xdr:rowOff>
              </from>
              <to>
                <xdr:col>1</xdr:col>
                <xdr:colOff>180975</xdr:colOff>
                <xdr:row>54</xdr:row>
                <xdr:rowOff>0</xdr:rowOff>
              </to>
            </anchor>
          </controlPr>
        </control>
      </mc:Choice>
    </mc:AlternateContent>
    <mc:AlternateContent xmlns:mc="http://schemas.openxmlformats.org/markup-compatibility/2006">
      <mc:Choice Requires="x14">
        <control shapeId="46168" r:id="rId39" name="Check Box 88">
          <controlPr defaultSize="0" autoFill="0" autoLine="0" autoPict="0">
            <anchor moveWithCells="1">
              <from>
                <xdr:col>1</xdr:col>
                <xdr:colOff>0</xdr:colOff>
                <xdr:row>54</xdr:row>
                <xdr:rowOff>19050</xdr:rowOff>
              </from>
              <to>
                <xdr:col>1</xdr:col>
                <xdr:colOff>180975</xdr:colOff>
                <xdr:row>54</xdr:row>
                <xdr:rowOff>209550</xdr:rowOff>
              </to>
            </anchor>
          </controlPr>
        </control>
      </mc:Choice>
    </mc:AlternateContent>
    <mc:AlternateContent xmlns:mc="http://schemas.openxmlformats.org/markup-compatibility/2006">
      <mc:Choice Requires="x14">
        <control shapeId="46169" r:id="rId40" name="Check Box 89">
          <controlPr defaultSize="0" autoFill="0" autoLine="0" autoPict="0">
            <anchor moveWithCells="1">
              <from>
                <xdr:col>1</xdr:col>
                <xdr:colOff>0</xdr:colOff>
                <xdr:row>55</xdr:row>
                <xdr:rowOff>19050</xdr:rowOff>
              </from>
              <to>
                <xdr:col>1</xdr:col>
                <xdr:colOff>180975</xdr:colOff>
                <xdr:row>56</xdr:row>
                <xdr:rowOff>0</xdr:rowOff>
              </to>
            </anchor>
          </controlPr>
        </control>
      </mc:Choice>
    </mc:AlternateContent>
    <mc:AlternateContent xmlns:mc="http://schemas.openxmlformats.org/markup-compatibility/2006">
      <mc:Choice Requires="x14">
        <control shapeId="46172" r:id="rId41" name="Check Box 92">
          <controlPr defaultSize="0" autoFill="0" autoLine="0" autoPict="0">
            <anchor moveWithCells="1">
              <from>
                <xdr:col>1</xdr:col>
                <xdr:colOff>85725</xdr:colOff>
                <xdr:row>43</xdr:row>
                <xdr:rowOff>28575</xdr:rowOff>
              </from>
              <to>
                <xdr:col>1</xdr:col>
                <xdr:colOff>304800</xdr:colOff>
                <xdr:row>43</xdr:row>
                <xdr:rowOff>171450</xdr:rowOff>
              </to>
            </anchor>
          </controlPr>
        </control>
      </mc:Choice>
    </mc:AlternateContent>
    <mc:AlternateContent xmlns:mc="http://schemas.openxmlformats.org/markup-compatibility/2006">
      <mc:Choice Requires="x14">
        <control shapeId="46174" r:id="rId42" name="Check Box 94">
          <controlPr defaultSize="0" autoFill="0" autoLine="0" autoPict="0">
            <anchor moveWithCells="1">
              <from>
                <xdr:col>1</xdr:col>
                <xdr:colOff>85725</xdr:colOff>
                <xdr:row>44</xdr:row>
                <xdr:rowOff>28575</xdr:rowOff>
              </from>
              <to>
                <xdr:col>1</xdr:col>
                <xdr:colOff>304800</xdr:colOff>
                <xdr:row>44</xdr:row>
                <xdr:rowOff>171450</xdr:rowOff>
              </to>
            </anchor>
          </controlPr>
        </control>
      </mc:Choice>
    </mc:AlternateContent>
    <mc:AlternateContent xmlns:mc="http://schemas.openxmlformats.org/markup-compatibility/2006">
      <mc:Choice Requires="x14">
        <control shapeId="46175" r:id="rId43" name="Check Box 95">
          <controlPr defaultSize="0" autoFill="0" autoLine="0" autoPict="0">
            <anchor moveWithCells="1">
              <from>
                <xdr:col>1</xdr:col>
                <xdr:colOff>85725</xdr:colOff>
                <xdr:row>80</xdr:row>
                <xdr:rowOff>28575</xdr:rowOff>
              </from>
              <to>
                <xdr:col>1</xdr:col>
                <xdr:colOff>304800</xdr:colOff>
                <xdr:row>80</xdr:row>
                <xdr:rowOff>171450</xdr:rowOff>
              </to>
            </anchor>
          </controlPr>
        </control>
      </mc:Choice>
    </mc:AlternateContent>
    <mc:AlternateContent xmlns:mc="http://schemas.openxmlformats.org/markup-compatibility/2006">
      <mc:Choice Requires="x14">
        <control shapeId="46176" r:id="rId44" name="Group Box 96">
          <controlPr defaultSize="0" print="0" autoFill="0" autoPict="0">
            <anchor moveWithCells="1">
              <from>
                <xdr:col>0</xdr:col>
                <xdr:colOff>333375</xdr:colOff>
                <xdr:row>93</xdr:row>
                <xdr:rowOff>0</xdr:rowOff>
              </from>
              <to>
                <xdr:col>0</xdr:col>
                <xdr:colOff>962025</xdr:colOff>
                <xdr:row>98</xdr:row>
                <xdr:rowOff>142875</xdr:rowOff>
              </to>
            </anchor>
          </controlPr>
        </control>
      </mc:Choice>
    </mc:AlternateContent>
    <mc:AlternateContent xmlns:mc="http://schemas.openxmlformats.org/markup-compatibility/2006">
      <mc:Choice Requires="x14">
        <control shapeId="46177" r:id="rId45" name="Group Box 97">
          <controlPr defaultSize="0" print="0" autoFill="0" autoPict="0">
            <anchor moveWithCells="1">
              <from>
                <xdr:col>0</xdr:col>
                <xdr:colOff>333375</xdr:colOff>
                <xdr:row>93</xdr:row>
                <xdr:rowOff>0</xdr:rowOff>
              </from>
              <to>
                <xdr:col>0</xdr:col>
                <xdr:colOff>962025</xdr:colOff>
                <xdr:row>98</xdr:row>
                <xdr:rowOff>161925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155" id="{5CB76729-802A-4CA8-8D67-6CAD01642F40}">
            <xm:f>'VNOS PODATKOV'!$D$201=TRUE</xm:f>
            <x14:dxf>
              <font>
                <color theme="1"/>
              </font>
            </x14:dxf>
          </x14:cfRule>
          <xm:sqref>C52 C44:C45</xm:sqref>
        </x14:conditionalFormatting>
        <x14:conditionalFormatting xmlns:xm="http://schemas.microsoft.com/office/excel/2006/main">
          <x14:cfRule type="expression" priority="1156" id="{B8945A5E-16B4-4E56-9394-6846C4413017}">
            <xm:f>AND('VNOS PODATKOV'!D$201=FALSE,'VNOS PODATKOV'!D$202=FALSE,'VNOS PODATKOV'!D$203=FALSE)</xm:f>
            <x14:dxf>
              <font>
                <color theme="0" tint="-0.499984740745262"/>
              </font>
            </x14:dxf>
          </x14:cfRule>
          <xm:sqref>A82:A85</xm:sqref>
        </x14:conditionalFormatting>
        <x14:conditionalFormatting xmlns:xm="http://schemas.microsoft.com/office/excel/2006/main">
          <x14:cfRule type="expression" priority="1995" id="{8C539F7A-6707-431A-9B47-8EF9FB6793AB}">
            <xm:f>'VNOS PODATKOV'!$D$63=FALSE</xm:f>
            <x14:dxf>
              <font>
                <color theme="0" tint="-0.499984740745262"/>
              </font>
            </x14:dxf>
          </x14:cfRule>
          <xm:sqref>A33:B38</xm:sqref>
        </x14:conditionalFormatting>
        <x14:conditionalFormatting xmlns:xm="http://schemas.microsoft.com/office/excel/2006/main">
          <x14:cfRule type="expression" priority="1" id="{3A0FEC12-8B70-4DCB-8E96-AFC94D1B41E1}">
            <xm:f>'VNOS PODATKOV'!$D$201=TRUE</xm:f>
            <x14:dxf>
              <font>
                <color theme="1"/>
              </font>
            </x14:dxf>
          </x14:cfRule>
          <xm:sqref>C81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IZBERI IZ SEZNAMA">
          <x14:formula1>
            <xm:f>'BAZA PODATKOV'!$A$95:$A$97</xm:f>
          </x14:formula1>
          <xm:sqref>C52 C44</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tabColor theme="0" tint="-0.34998626667073579"/>
  </sheetPr>
  <dimension ref="A1:C26"/>
  <sheetViews>
    <sheetView showGridLines="0" view="pageLayout" topLeftCell="A16" zoomScaleNormal="100" workbookViewId="0">
      <selection activeCell="C23" sqref="C23"/>
    </sheetView>
  </sheetViews>
  <sheetFormatPr defaultColWidth="8.7109375" defaultRowHeight="16.5" x14ac:dyDescent="0.25"/>
  <cols>
    <col min="1" max="1" width="25.140625" style="4" customWidth="1"/>
    <col min="2" max="2" width="2.5703125" style="4" customWidth="1"/>
    <col min="3" max="3" width="57.42578125" style="4" customWidth="1"/>
  </cols>
  <sheetData>
    <row r="1" spans="1:3" ht="23.25" x14ac:dyDescent="0.25">
      <c r="A1" s="68" t="s">
        <v>938</v>
      </c>
      <c r="B1" s="68"/>
      <c r="C1" s="31"/>
    </row>
    <row r="2" spans="1:3" ht="84.95" customHeight="1" x14ac:dyDescent="0.25">
      <c r="A2" s="699" t="s">
        <v>1231</v>
      </c>
      <c r="B2" s="699"/>
      <c r="C2" s="699"/>
    </row>
    <row r="3" spans="1:3" x14ac:dyDescent="0.25">
      <c r="A3" s="36"/>
      <c r="B3" s="36"/>
      <c r="C3" s="36"/>
    </row>
    <row r="4" spans="1:3" ht="15" x14ac:dyDescent="0.25">
      <c r="A4" s="764" t="str">
        <f>'VNOS PODATKOV'!C132</f>
        <v>NADZORNIK</v>
      </c>
      <c r="B4" s="764"/>
      <c r="C4" s="764"/>
    </row>
    <row r="5" spans="1:3" ht="17.25" customHeight="1" x14ac:dyDescent="0.25">
      <c r="A5" s="46" t="str">
        <f>'VNOS PODATKOV'!C136</f>
        <v>naziv družbe</v>
      </c>
      <c r="B5" s="46"/>
      <c r="C5" s="97">
        <f>'VNOS PODATKOV'!D136</f>
        <v>0</v>
      </c>
    </row>
    <row r="6" spans="1:3" ht="15" x14ac:dyDescent="0.25">
      <c r="A6" s="95" t="str">
        <f>'VNOS PODATKOV'!C137</f>
        <v>poslovni naslov družbe</v>
      </c>
      <c r="B6" s="95"/>
      <c r="C6" s="240">
        <f>'VNOS PODATKOV'!D137</f>
        <v>0</v>
      </c>
    </row>
    <row r="7" spans="1:3" ht="16.5" customHeight="1" x14ac:dyDescent="0.25">
      <c r="A7" s="95" t="str">
        <f>'VNOS PODATKOV'!C139</f>
        <v>odgovorna oseba nadzornika</v>
      </c>
      <c r="B7" s="95"/>
      <c r="C7" s="240">
        <f>'VNOS PODATKOV'!D139</f>
        <v>0</v>
      </c>
    </row>
    <row r="8" spans="1:3" ht="15" x14ac:dyDescent="0.25">
      <c r="A8" s="764" t="str">
        <f>'VNOS PODATKOV'!C140</f>
        <v>VODJA NADZORA</v>
      </c>
      <c r="B8" s="764"/>
      <c r="C8" s="764"/>
    </row>
    <row r="9" spans="1:3" ht="16.5" customHeight="1" x14ac:dyDescent="0.25">
      <c r="A9" s="46" t="str">
        <f>'VNOS PODATKOV'!C141</f>
        <v>vodja nadzora</v>
      </c>
      <c r="B9" s="46"/>
      <c r="C9" s="97" t="str">
        <f>IF('VNOS PODATKOV'!D141="","",(CONCATENATE('VNOS PODATKOV'!D141,", ",'VNOS PODATKOV'!D142)))</f>
        <v/>
      </c>
    </row>
    <row r="10" spans="1:3" ht="16.5" customHeight="1" x14ac:dyDescent="0.25">
      <c r="A10" s="172"/>
      <c r="B10" s="172"/>
      <c r="C10" s="86"/>
    </row>
    <row r="11" spans="1:3" ht="16.5" customHeight="1" x14ac:dyDescent="0.25">
      <c r="A11" s="172"/>
      <c r="B11" s="172"/>
      <c r="C11" s="86" t="s">
        <v>1084</v>
      </c>
    </row>
    <row r="12" spans="1:3" ht="63" customHeight="1" x14ac:dyDescent="0.25">
      <c r="A12" s="172"/>
      <c r="B12" s="172"/>
      <c r="C12" s="544" t="s">
        <v>1083</v>
      </c>
    </row>
    <row r="13" spans="1:3" ht="15" x14ac:dyDescent="0.25">
      <c r="A13" s="63" t="str">
        <f>'VNOS PODATKOV'!C365</f>
        <v>številka dovoljenja</v>
      </c>
      <c r="B13" s="63"/>
      <c r="C13" s="38">
        <f xml:space="preserve"> 'VNOS PODATKOV'!D365</f>
        <v>0</v>
      </c>
    </row>
    <row r="14" spans="1:3" ht="15" x14ac:dyDescent="0.25">
      <c r="A14" s="72" t="s">
        <v>165</v>
      </c>
      <c r="B14" s="72"/>
      <c r="C14" s="363">
        <f xml:space="preserve"> 'VNOS PODATKOV'!D366</f>
        <v>0</v>
      </c>
    </row>
    <row r="15" spans="1:3" ht="44.25" customHeight="1" x14ac:dyDescent="0.25">
      <c r="A15" s="19"/>
      <c r="C15" s="640" t="s">
        <v>854</v>
      </c>
    </row>
    <row r="16" spans="1:3" ht="15" x14ac:dyDescent="0.25">
      <c r="A16" s="63" t="str">
        <f>'VNOS PODATKOV'!C372</f>
        <v>številka dovoljenja</v>
      </c>
      <c r="B16" s="63"/>
      <c r="C16" s="545">
        <f>'VNOS PODATKOV'!D372</f>
        <v>0</v>
      </c>
    </row>
    <row r="17" spans="1:3" ht="15" x14ac:dyDescent="0.25">
      <c r="A17" s="72" t="s">
        <v>165</v>
      </c>
      <c r="B17" s="72"/>
      <c r="C17" s="546">
        <f>'VNOS PODATKOV'!D373</f>
        <v>0</v>
      </c>
    </row>
    <row r="18" spans="1:3" ht="44.25" customHeight="1" x14ac:dyDescent="0.25">
      <c r="A18" s="95"/>
      <c r="B18" s="46"/>
      <c r="C18" s="639" t="s">
        <v>939</v>
      </c>
    </row>
    <row r="19" spans="1:3" ht="15" x14ac:dyDescent="0.25">
      <c r="A19" s="72" t="str">
        <f>'VNOS PODATKOV'!C160</f>
        <v>številka projekta</v>
      </c>
      <c r="B19" s="64"/>
      <c r="C19" s="97">
        <f>'VNOS PODATKOV'!G160</f>
        <v>0</v>
      </c>
    </row>
    <row r="20" spans="1:3" ht="15" x14ac:dyDescent="0.25">
      <c r="A20" s="72" t="str">
        <f>'VNOS PODATKOV'!C161</f>
        <v>datum izdelave</v>
      </c>
      <c r="B20" s="64"/>
      <c r="C20" s="97">
        <f>'VNOS PODATKOV'!G161</f>
        <v>0</v>
      </c>
    </row>
    <row r="21" spans="1:3" ht="48.75" customHeight="1" x14ac:dyDescent="0.25">
      <c r="A21" s="64"/>
      <c r="B21" s="64"/>
      <c r="C21" s="639" t="s">
        <v>940</v>
      </c>
    </row>
    <row r="22" spans="1:3" ht="16.5" customHeight="1" x14ac:dyDescent="0.25">
      <c r="A22" s="46" t="str">
        <f>'VNOS PODATKOV'!C141</f>
        <v>vodja nadzora</v>
      </c>
      <c r="B22" s="46"/>
      <c r="C22" s="97" t="str">
        <f>IF('VNOS PODATKOV'!D141="","",(CONCATENATE('VNOS PODATKOV'!D141,", ",'VNOS PODATKOV'!D142)))</f>
        <v/>
      </c>
    </row>
    <row r="23" spans="1:3" ht="16.5" customHeight="1" x14ac:dyDescent="0.25">
      <c r="A23" s="47" t="str">
        <f>'VNOS PODATKOV'!C143</f>
        <v>identifikacijska številka</v>
      </c>
      <c r="B23" s="46"/>
      <c r="C23" s="97">
        <f>'VNOS PODATKOV'!D143</f>
        <v>0</v>
      </c>
    </row>
    <row r="24" spans="1:3" ht="56.85" customHeight="1" x14ac:dyDescent="0.25">
      <c r="A24" s="542" t="s">
        <v>167</v>
      </c>
      <c r="B24" s="203"/>
      <c r="C24" s="127"/>
    </row>
    <row r="25" spans="1:3" ht="16.5" customHeight="1" x14ac:dyDescent="0.25">
      <c r="A25" s="47" t="str">
        <f>'VNOS PODATKOV'!C139</f>
        <v>odgovorna oseba nadzornika</v>
      </c>
      <c r="B25" s="46"/>
      <c r="C25" s="97">
        <f>'VNOS PODATKOV'!D139</f>
        <v>0</v>
      </c>
    </row>
    <row r="26" spans="1:3" ht="56.85" customHeight="1" x14ac:dyDescent="0.25">
      <c r="A26" s="543" t="s">
        <v>166</v>
      </c>
      <c r="B26" s="203"/>
      <c r="C26" s="127"/>
    </row>
  </sheetData>
  <sheetProtection sheet="1" objects="1" scenarios="1"/>
  <mergeCells count="3">
    <mergeCell ref="A2:C2"/>
    <mergeCell ref="A4:C4"/>
    <mergeCell ref="A8:C8"/>
  </mergeCells>
  <conditionalFormatting sqref="A19:B21">
    <cfRule type="expression" dxfId="20" priority="1">
      <formula>$C$64=TRUE</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373763" r:id="rId4" name="CommandButton1">
          <controlPr defaultSize="0" print="0" autoLine="0" r:id="rId5">
            <anchor>
              <from>
                <xdr:col>2</xdr:col>
                <xdr:colOff>2286000</xdr:colOff>
                <xdr:row>0</xdr:row>
                <xdr:rowOff>76200</xdr:rowOff>
              </from>
              <to>
                <xdr:col>2</xdr:col>
                <xdr:colOff>4086225</xdr:colOff>
                <xdr:row>1</xdr:row>
                <xdr:rowOff>0</xdr:rowOff>
              </to>
            </anchor>
          </controlPr>
        </control>
      </mc:Choice>
      <mc:Fallback>
        <control shapeId="373763" r:id="rId4" name="CommandButton1"/>
      </mc:Fallback>
    </mc:AlternateContent>
    <mc:AlternateContent xmlns:mc="http://schemas.openxmlformats.org/markup-compatibility/2006">
      <mc:Choice Requires="x14">
        <control shapeId="373764" r:id="rId6" name="CommandButton2">
          <controlPr defaultSize="0" print="0" autoLine="0" r:id="rId7">
            <anchor>
              <from>
                <xdr:col>2</xdr:col>
                <xdr:colOff>2286000</xdr:colOff>
                <xdr:row>1</xdr:row>
                <xdr:rowOff>57150</xdr:rowOff>
              </from>
              <to>
                <xdr:col>2</xdr:col>
                <xdr:colOff>4086225</xdr:colOff>
                <xdr:row>1</xdr:row>
                <xdr:rowOff>276225</xdr:rowOff>
              </to>
            </anchor>
          </controlPr>
        </control>
      </mc:Choice>
      <mc:Fallback>
        <control shapeId="373764" r:id="rId6" name="CommandButton2"/>
      </mc:Fallback>
    </mc:AlternateContent>
    <mc:AlternateContent xmlns:mc="http://schemas.openxmlformats.org/markup-compatibility/2006">
      <mc:Choice Requires="x14">
        <control shapeId="373765" r:id="rId8" name="CommandButton3">
          <controlPr defaultSize="0" print="0" autoLine="0" r:id="rId9">
            <anchor>
              <from>
                <xdr:col>2</xdr:col>
                <xdr:colOff>2286000</xdr:colOff>
                <xdr:row>1</xdr:row>
                <xdr:rowOff>323850</xdr:rowOff>
              </from>
              <to>
                <xdr:col>2</xdr:col>
                <xdr:colOff>4086225</xdr:colOff>
                <xdr:row>1</xdr:row>
                <xdr:rowOff>542925</xdr:rowOff>
              </to>
            </anchor>
          </controlPr>
        </control>
      </mc:Choice>
      <mc:Fallback>
        <control shapeId="373765" r:id="rId8" name="CommandButton3"/>
      </mc:Fallback>
    </mc:AlternateContent>
    <mc:AlternateContent xmlns:mc="http://schemas.openxmlformats.org/markup-compatibility/2006">
      <mc:Choice Requires="x14">
        <control shapeId="373761" r:id="rId10" name="Group Box 1">
          <controlPr defaultSize="0" print="0" autoFill="0" autoPict="0">
            <anchor moveWithCells="1">
              <from>
                <xdr:col>0</xdr:col>
                <xdr:colOff>333375</xdr:colOff>
                <xdr:row>26</xdr:row>
                <xdr:rowOff>0</xdr:rowOff>
              </from>
              <to>
                <xdr:col>0</xdr:col>
                <xdr:colOff>971550</xdr:colOff>
                <xdr:row>31</xdr:row>
                <xdr:rowOff>66675</xdr:rowOff>
              </to>
            </anchor>
          </controlPr>
        </control>
      </mc:Choice>
    </mc:AlternateContent>
    <mc:AlternateContent xmlns:mc="http://schemas.openxmlformats.org/markup-compatibility/2006">
      <mc:Choice Requires="x14">
        <control shapeId="373762" r:id="rId11" name="Group Box 2">
          <controlPr defaultSize="0" print="0" autoFill="0" autoPict="0">
            <anchor moveWithCells="1">
              <from>
                <xdr:col>2</xdr:col>
                <xdr:colOff>0</xdr:colOff>
                <xdr:row>26</xdr:row>
                <xdr:rowOff>0</xdr:rowOff>
              </from>
              <to>
                <xdr:col>2</xdr:col>
                <xdr:colOff>866775</xdr:colOff>
                <xdr:row>35</xdr:row>
                <xdr:rowOff>114300</xdr:rowOff>
              </to>
            </anchor>
          </controlPr>
        </control>
      </mc:Choice>
    </mc:AlternateContent>
  </control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0">
    <tabColor theme="0" tint="-0.34998626667073579"/>
  </sheetPr>
  <dimension ref="A1:C26"/>
  <sheetViews>
    <sheetView showGridLines="0" view="pageLayout" topLeftCell="A13" zoomScaleNormal="100" workbookViewId="0">
      <selection activeCell="C23" sqref="C23"/>
    </sheetView>
  </sheetViews>
  <sheetFormatPr defaultColWidth="8.7109375" defaultRowHeight="16.5" x14ac:dyDescent="0.25"/>
  <cols>
    <col min="1" max="1" width="25.140625" style="4" customWidth="1"/>
    <col min="2" max="2" width="2.5703125" style="4" customWidth="1"/>
    <col min="3" max="3" width="57.140625" style="4" customWidth="1"/>
  </cols>
  <sheetData>
    <row r="1" spans="1:3" ht="23.25" x14ac:dyDescent="0.25">
      <c r="A1" s="68" t="s">
        <v>767</v>
      </c>
      <c r="B1" s="68"/>
      <c r="C1" s="31"/>
    </row>
    <row r="2" spans="1:3" ht="84.95" customHeight="1" x14ac:dyDescent="0.25">
      <c r="A2" s="699" t="s">
        <v>1232</v>
      </c>
      <c r="B2" s="699"/>
      <c r="C2" s="699"/>
    </row>
    <row r="3" spans="1:3" x14ac:dyDescent="0.25">
      <c r="A3" s="36"/>
      <c r="B3" s="36"/>
      <c r="C3" s="36"/>
    </row>
    <row r="4" spans="1:3" ht="15" x14ac:dyDescent="0.25">
      <c r="A4" s="764" t="str">
        <f>'VNOS PODATKOV'!C132</f>
        <v>NADZORNIK</v>
      </c>
      <c r="B4" s="764"/>
      <c r="C4" s="764"/>
    </row>
    <row r="5" spans="1:3" ht="17.25" customHeight="1" x14ac:dyDescent="0.25">
      <c r="A5" s="46" t="str">
        <f>'VNOS PODATKOV'!C136</f>
        <v>naziv družbe</v>
      </c>
      <c r="B5" s="46"/>
      <c r="C5" s="97">
        <f>'VNOS PODATKOV'!D136</f>
        <v>0</v>
      </c>
    </row>
    <row r="6" spans="1:3" ht="15" x14ac:dyDescent="0.25">
      <c r="A6" s="95" t="str">
        <f>'VNOS PODATKOV'!C137</f>
        <v>poslovni naslov družbe</v>
      </c>
      <c r="B6" s="95"/>
      <c r="C6" s="240">
        <f>'VNOS PODATKOV'!D137</f>
        <v>0</v>
      </c>
    </row>
    <row r="7" spans="1:3" ht="16.5" customHeight="1" x14ac:dyDescent="0.25">
      <c r="A7" s="95" t="str">
        <f>'VNOS PODATKOV'!C139</f>
        <v>odgovorna oseba nadzornika</v>
      </c>
      <c r="B7" s="95"/>
      <c r="C7" s="240">
        <f>'VNOS PODATKOV'!D139</f>
        <v>0</v>
      </c>
    </row>
    <row r="8" spans="1:3" ht="15" x14ac:dyDescent="0.25">
      <c r="A8" s="547" t="str">
        <f>'VNOS PODATKOV'!C140</f>
        <v>VODJA NADZORA</v>
      </c>
      <c r="B8" s="547"/>
      <c r="C8" s="547"/>
    </row>
    <row r="9" spans="1:3" ht="16.5" customHeight="1" x14ac:dyDescent="0.25">
      <c r="A9" s="46" t="str">
        <f>'VNOS PODATKOV'!C141</f>
        <v>vodja nadzora</v>
      </c>
      <c r="B9" s="46"/>
      <c r="C9" s="97" t="str">
        <f>IF('VNOS PODATKOV'!D141="","",(CONCATENATE('VNOS PODATKOV'!D141,", ",'VNOS PODATKOV'!D142)))</f>
        <v/>
      </c>
    </row>
    <row r="10" spans="1:3" ht="16.5" customHeight="1" x14ac:dyDescent="0.25">
      <c r="A10" s="172"/>
      <c r="B10" s="172"/>
      <c r="C10" s="86"/>
    </row>
    <row r="11" spans="1:3" ht="16.5" customHeight="1" x14ac:dyDescent="0.25">
      <c r="A11" s="172"/>
      <c r="B11" s="172"/>
      <c r="C11" s="86" t="s">
        <v>1084</v>
      </c>
    </row>
    <row r="12" spans="1:3" ht="46.5" customHeight="1" x14ac:dyDescent="0.25">
      <c r="A12" s="172"/>
      <c r="B12" s="172"/>
      <c r="C12" s="519" t="s">
        <v>998</v>
      </c>
    </row>
    <row r="13" spans="1:3" ht="15" x14ac:dyDescent="0.25">
      <c r="A13" s="63" t="str">
        <f>'VNOS PODATKOV'!C365</f>
        <v>številka dovoljenja</v>
      </c>
      <c r="B13" s="63"/>
      <c r="C13" s="38">
        <f xml:space="preserve"> 'VNOS PODATKOV'!D365</f>
        <v>0</v>
      </c>
    </row>
    <row r="14" spans="1:3" ht="15" x14ac:dyDescent="0.25">
      <c r="A14" s="72" t="s">
        <v>165</v>
      </c>
      <c r="B14" s="72"/>
      <c r="C14" s="546">
        <f xml:space="preserve"> 'VNOS PODATKOV'!D366</f>
        <v>0</v>
      </c>
    </row>
    <row r="15" spans="1:3" ht="44.25" customHeight="1" x14ac:dyDescent="0.25">
      <c r="C15" s="435" t="s">
        <v>854</v>
      </c>
    </row>
    <row r="16" spans="1:3" ht="15" x14ac:dyDescent="0.25">
      <c r="A16" s="63" t="str">
        <f>'VNOS PODATKOV'!C372</f>
        <v>številka dovoljenja</v>
      </c>
      <c r="B16" s="63"/>
      <c r="C16" s="38">
        <f>'VNOS PODATKOV'!D372</f>
        <v>0</v>
      </c>
    </row>
    <row r="17" spans="1:3" ht="15" x14ac:dyDescent="0.25">
      <c r="A17" s="72" t="s">
        <v>165</v>
      </c>
      <c r="B17" s="72"/>
      <c r="C17" s="546">
        <f>'VNOS PODATKOV'!D373</f>
        <v>0</v>
      </c>
    </row>
    <row r="18" spans="1:3" ht="44.25" customHeight="1" x14ac:dyDescent="0.25">
      <c r="A18" s="46"/>
      <c r="B18" s="46"/>
      <c r="C18" s="639" t="s">
        <v>939</v>
      </c>
    </row>
    <row r="19" spans="1:3" ht="15" x14ac:dyDescent="0.25">
      <c r="A19" s="72" t="str">
        <f>'VNOS PODATKOV'!C160</f>
        <v>številka projekta</v>
      </c>
      <c r="B19" s="64"/>
      <c r="C19" s="97">
        <f>'VNOS PODATKOV'!G160</f>
        <v>0</v>
      </c>
    </row>
    <row r="20" spans="1:3" ht="15" x14ac:dyDescent="0.25">
      <c r="A20" s="72" t="str">
        <f>'VNOS PODATKOV'!C161</f>
        <v>datum izdelave</v>
      </c>
      <c r="B20" s="64"/>
      <c r="C20" s="97">
        <f>'VNOS PODATKOV'!G161</f>
        <v>0</v>
      </c>
    </row>
    <row r="21" spans="1:3" ht="48.75" customHeight="1" x14ac:dyDescent="0.25">
      <c r="A21" s="64"/>
      <c r="B21" s="64"/>
      <c r="C21" s="639" t="s">
        <v>941</v>
      </c>
    </row>
    <row r="22" spans="1:3" ht="16.5" customHeight="1" x14ac:dyDescent="0.25">
      <c r="A22" s="46" t="str">
        <f>'VNOS PODATKOV'!C141</f>
        <v>vodja nadzora</v>
      </c>
      <c r="B22" s="46"/>
      <c r="C22" s="97" t="str">
        <f>IF('VNOS PODATKOV'!D141="","",(CONCATENATE('VNOS PODATKOV'!D141,", ",'VNOS PODATKOV'!D142)))</f>
        <v/>
      </c>
    </row>
    <row r="23" spans="1:3" ht="16.5" customHeight="1" x14ac:dyDescent="0.25">
      <c r="A23" s="46" t="str">
        <f>'VNOS PODATKOV'!C143</f>
        <v>identifikacijska številka</v>
      </c>
      <c r="B23" s="46"/>
      <c r="C23" s="97">
        <f>'VNOS PODATKOV'!D143</f>
        <v>0</v>
      </c>
    </row>
    <row r="24" spans="1:3" ht="56.85" customHeight="1" x14ac:dyDescent="0.25">
      <c r="A24" s="271" t="s">
        <v>167</v>
      </c>
      <c r="B24" s="19"/>
      <c r="C24" s="127"/>
    </row>
    <row r="25" spans="1:3" ht="16.5" customHeight="1" x14ac:dyDescent="0.25">
      <c r="A25" s="46" t="str">
        <f>'VNOS PODATKOV'!C139</f>
        <v>odgovorna oseba nadzornika</v>
      </c>
      <c r="B25" s="46"/>
      <c r="C25" s="97">
        <f>'VNOS PODATKOV'!D139</f>
        <v>0</v>
      </c>
    </row>
    <row r="26" spans="1:3" ht="56.85" customHeight="1" x14ac:dyDescent="0.25">
      <c r="A26" s="271" t="s">
        <v>166</v>
      </c>
      <c r="B26" s="19"/>
      <c r="C26" s="267"/>
    </row>
  </sheetData>
  <sheetProtection sheet="1" objects="1" scenarios="1"/>
  <mergeCells count="2">
    <mergeCell ref="A4:C4"/>
    <mergeCell ref="A2:C2"/>
  </mergeCells>
  <conditionalFormatting sqref="A19:B21">
    <cfRule type="expression" dxfId="19" priority="1">
      <formula>$C$63=TRUE</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374787" r:id="rId4" name="CommandButton1">
          <controlPr defaultSize="0" print="0" autoLine="0" r:id="rId5">
            <anchor>
              <from>
                <xdr:col>2</xdr:col>
                <xdr:colOff>2228850</xdr:colOff>
                <xdr:row>0</xdr:row>
                <xdr:rowOff>66675</xdr:rowOff>
              </from>
              <to>
                <xdr:col>2</xdr:col>
                <xdr:colOff>4029075</xdr:colOff>
                <xdr:row>0</xdr:row>
                <xdr:rowOff>285750</xdr:rowOff>
              </to>
            </anchor>
          </controlPr>
        </control>
      </mc:Choice>
      <mc:Fallback>
        <control shapeId="374787" r:id="rId4" name="CommandButton1"/>
      </mc:Fallback>
    </mc:AlternateContent>
    <mc:AlternateContent xmlns:mc="http://schemas.openxmlformats.org/markup-compatibility/2006">
      <mc:Choice Requires="x14">
        <control shapeId="374788" r:id="rId6" name="CommandButton2">
          <controlPr defaultSize="0" print="0" autoLine="0" r:id="rId7">
            <anchor>
              <from>
                <xdr:col>2</xdr:col>
                <xdr:colOff>2228850</xdr:colOff>
                <xdr:row>1</xdr:row>
                <xdr:rowOff>38100</xdr:rowOff>
              </from>
              <to>
                <xdr:col>2</xdr:col>
                <xdr:colOff>4029075</xdr:colOff>
                <xdr:row>1</xdr:row>
                <xdr:rowOff>257175</xdr:rowOff>
              </to>
            </anchor>
          </controlPr>
        </control>
      </mc:Choice>
      <mc:Fallback>
        <control shapeId="374788" r:id="rId6" name="CommandButton2"/>
      </mc:Fallback>
    </mc:AlternateContent>
    <mc:AlternateContent xmlns:mc="http://schemas.openxmlformats.org/markup-compatibility/2006">
      <mc:Choice Requires="x14">
        <control shapeId="374789" r:id="rId8" name="CommandButton3">
          <controlPr defaultSize="0" print="0" autoLine="0" r:id="rId9">
            <anchor>
              <from>
                <xdr:col>2</xdr:col>
                <xdr:colOff>2228850</xdr:colOff>
                <xdr:row>1</xdr:row>
                <xdr:rowOff>304800</xdr:rowOff>
              </from>
              <to>
                <xdr:col>2</xdr:col>
                <xdr:colOff>4029075</xdr:colOff>
                <xdr:row>1</xdr:row>
                <xdr:rowOff>523875</xdr:rowOff>
              </to>
            </anchor>
          </controlPr>
        </control>
      </mc:Choice>
      <mc:Fallback>
        <control shapeId="374789" r:id="rId8" name="CommandButton3"/>
      </mc:Fallback>
    </mc:AlternateContent>
    <mc:AlternateContent xmlns:mc="http://schemas.openxmlformats.org/markup-compatibility/2006">
      <mc:Choice Requires="x14">
        <control shapeId="374785" r:id="rId10" name="Group Box 1">
          <controlPr defaultSize="0" print="0" autoFill="0" autoPict="0">
            <anchor moveWithCells="1">
              <from>
                <xdr:col>0</xdr:col>
                <xdr:colOff>333375</xdr:colOff>
                <xdr:row>26</xdr:row>
                <xdr:rowOff>0</xdr:rowOff>
              </from>
              <to>
                <xdr:col>0</xdr:col>
                <xdr:colOff>971550</xdr:colOff>
                <xdr:row>31</xdr:row>
                <xdr:rowOff>66675</xdr:rowOff>
              </to>
            </anchor>
          </controlPr>
        </control>
      </mc:Choice>
    </mc:AlternateContent>
    <mc:AlternateContent xmlns:mc="http://schemas.openxmlformats.org/markup-compatibility/2006">
      <mc:Choice Requires="x14">
        <control shapeId="374786" r:id="rId11" name="Group Box 2">
          <controlPr defaultSize="0" print="0" autoFill="0" autoPict="0">
            <anchor moveWithCells="1">
              <from>
                <xdr:col>2</xdr:col>
                <xdr:colOff>0</xdr:colOff>
                <xdr:row>26</xdr:row>
                <xdr:rowOff>0</xdr:rowOff>
              </from>
              <to>
                <xdr:col>2</xdr:col>
                <xdr:colOff>866775</xdr:colOff>
                <xdr:row>35</xdr:row>
                <xdr:rowOff>114300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0" tint="-0.34998626667073579"/>
  </sheetPr>
  <dimension ref="A1:C43"/>
  <sheetViews>
    <sheetView showGridLines="0" view="pageLayout" zoomScaleNormal="100" workbookViewId="0">
      <selection activeCell="C40" sqref="C40"/>
    </sheetView>
  </sheetViews>
  <sheetFormatPr defaultColWidth="8" defaultRowHeight="16.5" x14ac:dyDescent="0.25"/>
  <cols>
    <col min="1" max="1" width="37.5703125" style="4" customWidth="1"/>
    <col min="2" max="2" width="4.85546875" style="4" customWidth="1"/>
    <col min="3" max="3" width="42.7109375" style="4" customWidth="1"/>
  </cols>
  <sheetData>
    <row r="1" spans="1:3" ht="23.25" customHeight="1" x14ac:dyDescent="0.25">
      <c r="A1" s="68" t="s">
        <v>529</v>
      </c>
      <c r="B1" s="68"/>
      <c r="C1" s="619"/>
    </row>
    <row r="2" spans="1:3" ht="84.95" customHeight="1" x14ac:dyDescent="0.25">
      <c r="A2" s="200" t="s">
        <v>691</v>
      </c>
      <c r="B2" s="200"/>
      <c r="C2" s="619"/>
    </row>
    <row r="3" spans="1:3" x14ac:dyDescent="0.25">
      <c r="A3" s="36"/>
      <c r="B3" s="36"/>
      <c r="C3" s="36"/>
    </row>
    <row r="4" spans="1:3" ht="15" x14ac:dyDescent="0.25">
      <c r="A4" s="571" t="str">
        <f>'VNOS PODATKOV'!C44</f>
        <v>INVESTITOR</v>
      </c>
      <c r="B4" s="571"/>
      <c r="C4" s="571"/>
    </row>
    <row r="5" spans="1:3" ht="15" x14ac:dyDescent="0.25">
      <c r="A5" s="696" t="str">
        <f>'VNOS PODATKOV'!C45</f>
        <v>INVESTITOR 1</v>
      </c>
      <c r="B5" s="696"/>
      <c r="C5" s="696"/>
    </row>
    <row r="6" spans="1:3" ht="15" x14ac:dyDescent="0.25">
      <c r="A6" s="91" t="str">
        <f>'VNOS PODATKOV'!C46</f>
        <v>ime in priimek ali naziv družbe</v>
      </c>
      <c r="B6" s="91"/>
      <c r="C6" s="201">
        <f>'VNOS PODATKOV'!D46</f>
        <v>0</v>
      </c>
    </row>
    <row r="7" spans="1:3" ht="15" x14ac:dyDescent="0.25">
      <c r="A7" s="91" t="str">
        <f>'VNOS PODATKOV'!C47</f>
        <v>naslov ali poslovni naslov družbe</v>
      </c>
      <c r="B7" s="91"/>
      <c r="C7" s="201">
        <f>'VNOS PODATKOV'!D47</f>
        <v>0</v>
      </c>
    </row>
    <row r="8" spans="1:3" ht="15" x14ac:dyDescent="0.25">
      <c r="A8" s="696" t="str">
        <f>'VNOS PODATKOV'!C49</f>
        <v>INVESTITOR 2</v>
      </c>
      <c r="B8" s="696"/>
      <c r="C8" s="696"/>
    </row>
    <row r="9" spans="1:3" ht="15" x14ac:dyDescent="0.25">
      <c r="A9" s="91" t="str">
        <f>'VNOS PODATKOV'!C50</f>
        <v>ime in priimek ali naziv družbe</v>
      </c>
      <c r="B9" s="91"/>
      <c r="C9" s="201">
        <f>'VNOS PODATKOV'!D50</f>
        <v>0</v>
      </c>
    </row>
    <row r="10" spans="1:3" ht="15" x14ac:dyDescent="0.25">
      <c r="A10" s="91" t="str">
        <f>'VNOS PODATKOV'!C51</f>
        <v>naslov ali poslovni naslov družbe</v>
      </c>
      <c r="B10" s="91"/>
      <c r="C10" s="201">
        <f>'VNOS PODATKOV'!D51</f>
        <v>0</v>
      </c>
    </row>
    <row r="11" spans="1:3" ht="15" x14ac:dyDescent="0.25">
      <c r="A11" s="696" t="str">
        <f>'VNOS PODATKOV'!C53</f>
        <v>INVESTITOR 3</v>
      </c>
      <c r="B11" s="696"/>
      <c r="C11" s="696"/>
    </row>
    <row r="12" spans="1:3" ht="15" x14ac:dyDescent="0.25">
      <c r="A12" s="91" t="str">
        <f>'VNOS PODATKOV'!C54</f>
        <v>ime in priimek ali naziv družbe</v>
      </c>
      <c r="B12" s="91"/>
      <c r="C12" s="201">
        <f>'VNOS PODATKOV'!D54</f>
        <v>0</v>
      </c>
    </row>
    <row r="13" spans="1:3" ht="15" x14ac:dyDescent="0.25">
      <c r="A13" s="91" t="str">
        <f>'VNOS PODATKOV'!C55</f>
        <v>naslov ali poslovni naslov družbe</v>
      </c>
      <c r="B13" s="178"/>
      <c r="C13" s="96">
        <f>'VNOS PODATKOV'!D55</f>
        <v>0</v>
      </c>
    </row>
    <row r="14" spans="1:3" ht="15" x14ac:dyDescent="0.25">
      <c r="A14" s="71" t="str">
        <f>'VNOS PODATKOV'!C172</f>
        <v>PODATKI O GRADNJI</v>
      </c>
      <c r="B14" s="71"/>
      <c r="C14" s="71"/>
    </row>
    <row r="15" spans="1:3" ht="15" x14ac:dyDescent="0.25">
      <c r="A15" s="27" t="str">
        <f>'VNOS PODATKOV'!C175</f>
        <v>naziv gradnje</v>
      </c>
      <c r="B15" s="27"/>
      <c r="C15" s="96">
        <f>'VNOS PODATKOV'!D175</f>
        <v>0</v>
      </c>
    </row>
    <row r="16" spans="1:3" ht="15" x14ac:dyDescent="0.25">
      <c r="A16" s="110" t="str">
        <f>'VNOS PODATKOV'!C176</f>
        <v>naziv gradnje se določi po namenu glavnega objekta</v>
      </c>
      <c r="B16" s="110"/>
      <c r="C16" s="96"/>
    </row>
    <row r="17" spans="1:3" ht="15" x14ac:dyDescent="0.25">
      <c r="A17" s="63" t="str">
        <f>'VNOS PODATKOV'!C199</f>
        <v>VRSTE GRADNJE</v>
      </c>
      <c r="B17" s="570" t="b">
        <f>IF('VNOS PODATKOV'!D201=TRUE,TRUE,FALSE)</f>
        <v>0</v>
      </c>
      <c r="C17" s="38" t="str">
        <f>'VNOS PODATKOV'!C201</f>
        <v>NOVOGRADNJA - NOVOZGRAJEN OBJEKT</v>
      </c>
    </row>
    <row r="18" spans="1:3" ht="15" x14ac:dyDescent="0.25">
      <c r="A18" s="205" t="str">
        <f>'VNOS PODATKOV'!C200</f>
        <v>označiti vse ustrezne vrste gradnje</v>
      </c>
      <c r="B18" s="570" t="b">
        <f>IF('VNOS PODATKOV'!D202=TRUE,TRUE,FALSE)</f>
        <v>0</v>
      </c>
      <c r="C18" s="38" t="str">
        <f>'VNOS PODATKOV'!C202</f>
        <v>NOVOGRADNJA - PRIZIDAVA</v>
      </c>
    </row>
    <row r="19" spans="1:3" ht="15" x14ac:dyDescent="0.25">
      <c r="A19" s="572"/>
      <c r="B19" s="570" t="b">
        <f>IF('VNOS PODATKOV'!D203=TRUE,TRUE,FALSE)</f>
        <v>0</v>
      </c>
      <c r="C19" s="38" t="str">
        <f>'VNOS PODATKOV'!C203</f>
        <v>REKONSTRUKCIJA</v>
      </c>
    </row>
    <row r="20" spans="1:3" ht="15" x14ac:dyDescent="0.25">
      <c r="A20" s="573"/>
      <c r="B20" s="570" t="b">
        <f>IF('VNOS PODATKOV'!D204=TRUE,TRUE,FALSE)</f>
        <v>0</v>
      </c>
      <c r="C20" s="38" t="str">
        <f>'VNOS PODATKOV'!C204</f>
        <v>SPREMEMBA NAMEMBNOSTI</v>
      </c>
    </row>
    <row r="21" spans="1:3" ht="15" x14ac:dyDescent="0.25">
      <c r="A21" s="573"/>
      <c r="B21" s="570" t="b">
        <f>IF('VNOS PODATKOV'!D205=TRUE,TRUE,FALSE)</f>
        <v>0</v>
      </c>
      <c r="C21" s="38" t="str">
        <f>'VNOS PODATKOV'!C205</f>
        <v>ODSTRANITEV CELOTNEGA OBJEKTA</v>
      </c>
    </row>
    <row r="22" spans="1:3" ht="15" x14ac:dyDescent="0.25">
      <c r="A22" s="573"/>
      <c r="B22" s="570" t="b">
        <f>IF('VNOS PODATKOV'!D206=TRUE,TRUE,FALSE)</f>
        <v>0</v>
      </c>
      <c r="C22" s="38" t="str">
        <f>'VNOS PODATKOV'!C206</f>
        <v>LEGALIZACIJA</v>
      </c>
    </row>
    <row r="23" spans="1:3" ht="15" x14ac:dyDescent="0.25">
      <c r="A23" s="573"/>
      <c r="B23" s="570" t="b">
        <f>IF('VNOS PODATKOV'!D207=TRUE,TRUE,FALSE)</f>
        <v>0</v>
      </c>
      <c r="C23" s="38" t="str">
        <f>'VNOS PODATKOV'!C207</f>
        <v>MANJŠA REKONSTRUKCIJA</v>
      </c>
    </row>
    <row r="24" spans="1:3" ht="15" x14ac:dyDescent="0.25">
      <c r="A24" s="71" t="s">
        <v>141</v>
      </c>
      <c r="B24" s="71"/>
      <c r="C24" s="71"/>
    </row>
    <row r="25" spans="1:3" ht="27" x14ac:dyDescent="0.25">
      <c r="A25" s="64" t="s">
        <v>1248</v>
      </c>
      <c r="B25" s="64"/>
      <c r="C25" s="96" t="str">
        <f>INDEX('BAZA PODATKOV'!A3:A12,MATCH('VNOS PODATKOV'!M37,'BAZA PODATKOV'!B3:B12,0))</f>
        <v>DPP (projektna dokumentacija za pridobitev projektnih in drugih pogojev)</v>
      </c>
    </row>
    <row r="26" spans="1:3" ht="15" x14ac:dyDescent="0.25">
      <c r="A26" s="72" t="str">
        <f>'VNOS PODATKOV'!C160</f>
        <v>številka projekta</v>
      </c>
      <c r="B26" s="64"/>
      <c r="C26" s="96">
        <f>IFERROR(HLOOKUP($C$25,'VNOS PODATKOV'!$D$159:$I$161,2, FALSE),"")</f>
        <v>0</v>
      </c>
    </row>
    <row r="27" spans="1:3" ht="15" x14ac:dyDescent="0.25">
      <c r="A27" s="72" t="str">
        <f>'VNOS PODATKOV'!C161</f>
        <v>datum izdelave</v>
      </c>
      <c r="B27" s="64"/>
      <c r="C27" s="96">
        <f>IFERROR(HLOOKUP($C$25,'VNOS PODATKOV'!$D$159:$I$161,3, FALSE),"")</f>
        <v>0</v>
      </c>
    </row>
    <row r="28" spans="1:3" ht="15" x14ac:dyDescent="0.25">
      <c r="A28" s="72" t="str">
        <f>'VNOS PODATKOV'!C162</f>
        <v>datum spremembe</v>
      </c>
      <c r="B28" s="64"/>
      <c r="C28" s="96">
        <f>IFERROR(HLOOKUP($C$25,'VNOS PODATKOV'!$D$159:$I$162,4, FALSE),"")</f>
        <v>0</v>
      </c>
    </row>
    <row r="29" spans="1:3" ht="15" x14ac:dyDescent="0.25">
      <c r="A29" s="695" t="s">
        <v>269</v>
      </c>
      <c r="B29" s="695"/>
      <c r="C29" s="695"/>
    </row>
    <row r="30" spans="1:3" ht="15" x14ac:dyDescent="0.25">
      <c r="A30" s="72" t="str">
        <f>'VNOS PODATKOV'!C87</f>
        <v>projektant (naziv družbe)</v>
      </c>
      <c r="B30" s="64"/>
      <c r="C30" s="82">
        <f>'VNOS PODATKOV'!D87</f>
        <v>0</v>
      </c>
    </row>
    <row r="31" spans="1:3" ht="15" x14ac:dyDescent="0.25">
      <c r="A31" s="72" t="str">
        <f>'VNOS PODATKOV'!C88</f>
        <v>naslov</v>
      </c>
      <c r="B31" s="64"/>
      <c r="C31" s="82">
        <f>'VNOS PODATKOV'!D88</f>
        <v>0</v>
      </c>
    </row>
    <row r="32" spans="1:3" ht="15" x14ac:dyDescent="0.25">
      <c r="A32" s="72" t="str">
        <f>'VNOS PODATKOV'!C89</f>
        <v>odgovorna oseba projektanta</v>
      </c>
      <c r="B32" s="64"/>
      <c r="C32" s="96">
        <f>IF(OR(C$25='BAZA PODATKOV'!$A$10,C$25='BAZA PODATKOV'!$A$11),"",'VNOS PODATKOV'!D89)</f>
        <v>0</v>
      </c>
    </row>
    <row r="33" spans="1:3" ht="51" customHeight="1" x14ac:dyDescent="0.25">
      <c r="A33" s="131" t="s">
        <v>270</v>
      </c>
      <c r="B33" s="131"/>
      <c r="C33" s="127"/>
    </row>
    <row r="34" spans="1:3" ht="15" x14ac:dyDescent="0.25">
      <c r="A34" s="695" t="s">
        <v>835</v>
      </c>
      <c r="B34" s="695"/>
      <c r="C34" s="695"/>
    </row>
    <row r="35" spans="1:3" ht="15" x14ac:dyDescent="0.25">
      <c r="A35" s="72" t="s">
        <v>836</v>
      </c>
      <c r="B35" s="46"/>
      <c r="C35" s="82" t="str">
        <f>IF('VNOS PODATKOV'!D99="","",(CONCATENATE('VNOS PODATKOV'!D99,", ",'VNOS PODATKOV'!D100)))</f>
        <v/>
      </c>
    </row>
    <row r="36" spans="1:3" ht="15" x14ac:dyDescent="0.25">
      <c r="A36" s="95" t="str">
        <f>'VNOS PODATKOV'!C101</f>
        <v>identifikacijska številka</v>
      </c>
      <c r="B36" s="46"/>
      <c r="C36" s="82">
        <f>'VNOS PODATKOV'!D101</f>
        <v>0</v>
      </c>
    </row>
    <row r="37" spans="1:3" ht="15" x14ac:dyDescent="0.25">
      <c r="A37" s="697" t="s">
        <v>959</v>
      </c>
      <c r="B37" s="697"/>
      <c r="C37" s="82">
        <f>'VNOS PODATKOV'!D96</f>
        <v>0</v>
      </c>
    </row>
    <row r="38" spans="1:3" ht="15" x14ac:dyDescent="0.25">
      <c r="A38" s="95" t="str">
        <f>'VNOS PODATKOV'!C97</f>
        <v>naslov</v>
      </c>
      <c r="B38" s="46"/>
      <c r="C38" s="82">
        <f>'VNOS PODATKOV'!D97</f>
        <v>0</v>
      </c>
    </row>
    <row r="39" spans="1:3" ht="15" x14ac:dyDescent="0.25">
      <c r="A39" s="695" t="s">
        <v>837</v>
      </c>
      <c r="B39" s="695"/>
      <c r="C39" s="695"/>
    </row>
    <row r="40" spans="1:3" ht="15" x14ac:dyDescent="0.25">
      <c r="A40" s="72" t="str">
        <f>'VNOS PODATKOV'!C90</f>
        <v>VODJA PROJEKTIRANJA</v>
      </c>
      <c r="B40" s="64"/>
      <c r="C40" s="82" t="str">
        <f>IF(OR(C$25='BAZA PODATKOV'!$A$10,C$25='BAZA PODATKOV'!$A$11),"",CONCATENATE('VNOS PODATKOV'!D91,", ",'VNOS PODATKOV'!D92))</f>
        <v xml:space="preserve">, </v>
      </c>
    </row>
    <row r="41" spans="1:3" ht="15" x14ac:dyDescent="0.25">
      <c r="A41" s="72" t="str">
        <f>'VNOS PODATKOV'!C93</f>
        <v>identifikacijska številka</v>
      </c>
      <c r="B41" s="64"/>
      <c r="C41" s="82">
        <f>'VNOS PODATKOV'!D93</f>
        <v>0</v>
      </c>
    </row>
    <row r="42" spans="1:3" ht="51" customHeight="1" x14ac:dyDescent="0.25">
      <c r="A42" s="130" t="s">
        <v>705</v>
      </c>
      <c r="B42" s="130"/>
      <c r="C42" s="109"/>
    </row>
    <row r="43" spans="1:3" x14ac:dyDescent="0.25">
      <c r="C43" s="70"/>
    </row>
  </sheetData>
  <sheetProtection sheet="1" objects="1" scenarios="1"/>
  <mergeCells count="7">
    <mergeCell ref="A39:C39"/>
    <mergeCell ref="A5:C5"/>
    <mergeCell ref="A8:C8"/>
    <mergeCell ref="A29:C29"/>
    <mergeCell ref="A34:C34"/>
    <mergeCell ref="A11:C11"/>
    <mergeCell ref="A37:B37"/>
  </mergeCells>
  <conditionalFormatting sqref="C25">
    <cfRule type="expression" dxfId="137" priority="37">
      <formula>NOT(ISBLANK(C25))</formula>
    </cfRule>
  </conditionalFormatting>
  <dataValidations count="1">
    <dataValidation allowBlank="1" showErrorMessage="1" prompt="IZBERI IZ SEZNAMA" sqref="C25"/>
  </dataValidation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53268" r:id="rId4" name="CommandButton3">
          <controlPr defaultSize="0" print="0" autoLine="0" r:id="rId5">
            <anchor>
              <from>
                <xdr:col>2</xdr:col>
                <xdr:colOff>1181100</xdr:colOff>
                <xdr:row>1</xdr:row>
                <xdr:rowOff>285750</xdr:rowOff>
              </from>
              <to>
                <xdr:col>2</xdr:col>
                <xdr:colOff>2981325</xdr:colOff>
                <xdr:row>1</xdr:row>
                <xdr:rowOff>504825</xdr:rowOff>
              </to>
            </anchor>
          </controlPr>
        </control>
      </mc:Choice>
      <mc:Fallback>
        <control shapeId="53268" r:id="rId4" name="CommandButton3"/>
      </mc:Fallback>
    </mc:AlternateContent>
    <mc:AlternateContent xmlns:mc="http://schemas.openxmlformats.org/markup-compatibility/2006">
      <mc:Choice Requires="x14">
        <control shapeId="53267" r:id="rId6" name="CommandButton2">
          <controlPr defaultSize="0" print="0" autoLine="0" r:id="rId7">
            <anchor>
              <from>
                <xdr:col>2</xdr:col>
                <xdr:colOff>1181100</xdr:colOff>
                <xdr:row>1</xdr:row>
                <xdr:rowOff>28575</xdr:rowOff>
              </from>
              <to>
                <xdr:col>2</xdr:col>
                <xdr:colOff>2981325</xdr:colOff>
                <xdr:row>1</xdr:row>
                <xdr:rowOff>247650</xdr:rowOff>
              </to>
            </anchor>
          </controlPr>
        </control>
      </mc:Choice>
      <mc:Fallback>
        <control shapeId="53267" r:id="rId6" name="CommandButton2"/>
      </mc:Fallback>
    </mc:AlternateContent>
    <mc:AlternateContent xmlns:mc="http://schemas.openxmlformats.org/markup-compatibility/2006">
      <mc:Choice Requires="x14">
        <control shapeId="53266" r:id="rId8" name="CommandButton1">
          <controlPr defaultSize="0" print="0" autoLine="0" r:id="rId9">
            <anchor>
              <from>
                <xdr:col>2</xdr:col>
                <xdr:colOff>1181100</xdr:colOff>
                <xdr:row>0</xdr:row>
                <xdr:rowOff>66675</xdr:rowOff>
              </from>
              <to>
                <xdr:col>2</xdr:col>
                <xdr:colOff>2981325</xdr:colOff>
                <xdr:row>0</xdr:row>
                <xdr:rowOff>285750</xdr:rowOff>
              </to>
            </anchor>
          </controlPr>
        </control>
      </mc:Choice>
      <mc:Fallback>
        <control shapeId="53266" r:id="rId8" name="CommandButton1"/>
      </mc:Fallback>
    </mc:AlternateContent>
    <mc:AlternateContent xmlns:mc="http://schemas.openxmlformats.org/markup-compatibility/2006">
      <mc:Choice Requires="x14">
        <control shapeId="53259" r:id="rId10" name="Group Box 11">
          <controlPr defaultSize="0" print="0" autoFill="0" autoPict="0">
            <anchor moveWithCells="1">
              <from>
                <xdr:col>0</xdr:col>
                <xdr:colOff>333375</xdr:colOff>
                <xdr:row>43</xdr:row>
                <xdr:rowOff>0</xdr:rowOff>
              </from>
              <to>
                <xdr:col>0</xdr:col>
                <xdr:colOff>971550</xdr:colOff>
                <xdr:row>48</xdr:row>
                <xdr:rowOff>76200</xdr:rowOff>
              </to>
            </anchor>
          </controlPr>
        </control>
      </mc:Choice>
    </mc:AlternateContent>
    <mc:AlternateContent xmlns:mc="http://schemas.openxmlformats.org/markup-compatibility/2006">
      <mc:Choice Requires="x14">
        <control shapeId="53260" r:id="rId11" name="Group Box 12">
          <controlPr defaultSize="0" print="0" autoFill="0" autoPict="0">
            <anchor moveWithCells="1">
              <from>
                <xdr:col>2</xdr:col>
                <xdr:colOff>0</xdr:colOff>
                <xdr:row>43</xdr:row>
                <xdr:rowOff>0</xdr:rowOff>
              </from>
              <to>
                <xdr:col>2</xdr:col>
                <xdr:colOff>866775</xdr:colOff>
                <xdr:row>56</xdr:row>
                <xdr:rowOff>161925</xdr:rowOff>
              </to>
            </anchor>
          </controlPr>
        </control>
      </mc:Choice>
    </mc:AlternateContent>
    <mc:AlternateContent xmlns:mc="http://schemas.openxmlformats.org/markup-compatibility/2006">
      <mc:Choice Requires="x14">
        <control shapeId="53269" r:id="rId12" name="Check Box 21">
          <controlPr defaultSize="0" autoFill="0" autoLine="0" autoPict="0">
            <anchor moveWithCells="1">
              <from>
                <xdr:col>1</xdr:col>
                <xdr:colOff>47625</xdr:colOff>
                <xdr:row>16</xdr:row>
                <xdr:rowOff>28575</xdr:rowOff>
              </from>
              <to>
                <xdr:col>1</xdr:col>
                <xdr:colOff>266700</xdr:colOff>
                <xdr:row>16</xdr:row>
                <xdr:rowOff>171450</xdr:rowOff>
              </to>
            </anchor>
          </controlPr>
        </control>
      </mc:Choice>
    </mc:AlternateContent>
    <mc:AlternateContent xmlns:mc="http://schemas.openxmlformats.org/markup-compatibility/2006">
      <mc:Choice Requires="x14">
        <control shapeId="53270" r:id="rId13" name="Check Box 22">
          <controlPr defaultSize="0" autoFill="0" autoLine="0" autoPict="0">
            <anchor moveWithCells="1">
              <from>
                <xdr:col>1</xdr:col>
                <xdr:colOff>47625</xdr:colOff>
                <xdr:row>17</xdr:row>
                <xdr:rowOff>28575</xdr:rowOff>
              </from>
              <to>
                <xdr:col>1</xdr:col>
                <xdr:colOff>266700</xdr:colOff>
                <xdr:row>17</xdr:row>
                <xdr:rowOff>171450</xdr:rowOff>
              </to>
            </anchor>
          </controlPr>
        </control>
      </mc:Choice>
    </mc:AlternateContent>
    <mc:AlternateContent xmlns:mc="http://schemas.openxmlformats.org/markup-compatibility/2006">
      <mc:Choice Requires="x14">
        <control shapeId="53271" r:id="rId14" name="Check Box 23">
          <controlPr defaultSize="0" autoFill="0" autoLine="0" autoPict="0">
            <anchor moveWithCells="1">
              <from>
                <xdr:col>1</xdr:col>
                <xdr:colOff>47625</xdr:colOff>
                <xdr:row>18</xdr:row>
                <xdr:rowOff>28575</xdr:rowOff>
              </from>
              <to>
                <xdr:col>1</xdr:col>
                <xdr:colOff>266700</xdr:colOff>
                <xdr:row>18</xdr:row>
                <xdr:rowOff>171450</xdr:rowOff>
              </to>
            </anchor>
          </controlPr>
        </control>
      </mc:Choice>
    </mc:AlternateContent>
    <mc:AlternateContent xmlns:mc="http://schemas.openxmlformats.org/markup-compatibility/2006">
      <mc:Choice Requires="x14">
        <control shapeId="53272" r:id="rId15" name="Check Box 24">
          <controlPr defaultSize="0" autoFill="0" autoLine="0" autoPict="0">
            <anchor moveWithCells="1">
              <from>
                <xdr:col>1</xdr:col>
                <xdr:colOff>47625</xdr:colOff>
                <xdr:row>19</xdr:row>
                <xdr:rowOff>28575</xdr:rowOff>
              </from>
              <to>
                <xdr:col>1</xdr:col>
                <xdr:colOff>266700</xdr:colOff>
                <xdr:row>19</xdr:row>
                <xdr:rowOff>171450</xdr:rowOff>
              </to>
            </anchor>
          </controlPr>
        </control>
      </mc:Choice>
    </mc:AlternateContent>
    <mc:AlternateContent xmlns:mc="http://schemas.openxmlformats.org/markup-compatibility/2006">
      <mc:Choice Requires="x14">
        <control shapeId="53273" r:id="rId16" name="Check Box 25">
          <controlPr defaultSize="0" autoFill="0" autoLine="0" autoPict="0">
            <anchor moveWithCells="1">
              <from>
                <xdr:col>1</xdr:col>
                <xdr:colOff>47625</xdr:colOff>
                <xdr:row>20</xdr:row>
                <xdr:rowOff>28575</xdr:rowOff>
              </from>
              <to>
                <xdr:col>1</xdr:col>
                <xdr:colOff>266700</xdr:colOff>
                <xdr:row>20</xdr:row>
                <xdr:rowOff>171450</xdr:rowOff>
              </to>
            </anchor>
          </controlPr>
        </control>
      </mc:Choice>
    </mc:AlternateContent>
    <mc:AlternateContent xmlns:mc="http://schemas.openxmlformats.org/markup-compatibility/2006">
      <mc:Choice Requires="x14">
        <control shapeId="53274" r:id="rId17" name="Check Box 26">
          <controlPr defaultSize="0" autoFill="0" autoLine="0" autoPict="0">
            <anchor moveWithCells="1">
              <from>
                <xdr:col>1</xdr:col>
                <xdr:colOff>47625</xdr:colOff>
                <xdr:row>21</xdr:row>
                <xdr:rowOff>28575</xdr:rowOff>
              </from>
              <to>
                <xdr:col>1</xdr:col>
                <xdr:colOff>266700</xdr:colOff>
                <xdr:row>21</xdr:row>
                <xdr:rowOff>171450</xdr:rowOff>
              </to>
            </anchor>
          </controlPr>
        </control>
      </mc:Choice>
    </mc:AlternateContent>
    <mc:AlternateContent xmlns:mc="http://schemas.openxmlformats.org/markup-compatibility/2006">
      <mc:Choice Requires="x14">
        <control shapeId="53275" r:id="rId18" name="Check Box 27">
          <controlPr defaultSize="0" autoFill="0" autoLine="0" autoPict="0">
            <anchor moveWithCells="1">
              <from>
                <xdr:col>1</xdr:col>
                <xdr:colOff>47625</xdr:colOff>
                <xdr:row>22</xdr:row>
                <xdr:rowOff>28575</xdr:rowOff>
              </from>
              <to>
                <xdr:col>1</xdr:col>
                <xdr:colOff>266700</xdr:colOff>
                <xdr:row>22</xdr:row>
                <xdr:rowOff>171450</xdr:rowOff>
              </to>
            </anchor>
          </controlPr>
        </control>
      </mc:Choice>
    </mc:AlternateContent>
  </control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1">
    <tabColor theme="0" tint="-0.34998626667073579"/>
  </sheetPr>
  <dimension ref="A1:G59"/>
  <sheetViews>
    <sheetView showGridLines="0" view="pageLayout" topLeftCell="A34" zoomScaleNormal="100" workbookViewId="0">
      <selection activeCell="C49" sqref="C49"/>
    </sheetView>
  </sheetViews>
  <sheetFormatPr defaultColWidth="8.7109375" defaultRowHeight="16.5" x14ac:dyDescent="0.25"/>
  <cols>
    <col min="1" max="1" width="25.140625" style="4" customWidth="1"/>
    <col min="2" max="2" width="2.5703125" style="4" customWidth="1"/>
    <col min="3" max="4" width="18.5703125" style="4" customWidth="1"/>
    <col min="5" max="6" width="9.85546875" customWidth="1"/>
  </cols>
  <sheetData>
    <row r="1" spans="1:6" ht="23.25" x14ac:dyDescent="0.25">
      <c r="A1" s="68" t="s">
        <v>766</v>
      </c>
      <c r="B1" s="68"/>
      <c r="C1" s="31"/>
      <c r="D1" s="31"/>
    </row>
    <row r="2" spans="1:6" ht="84.95" customHeight="1" x14ac:dyDescent="0.25">
      <c r="A2" s="699" t="s">
        <v>942</v>
      </c>
      <c r="B2" s="699"/>
      <c r="C2" s="699"/>
      <c r="D2" s="17"/>
    </row>
    <row r="3" spans="1:6" x14ac:dyDescent="0.25">
      <c r="A3" s="36"/>
      <c r="B3" s="36"/>
      <c r="C3" s="36"/>
      <c r="D3" s="36"/>
      <c r="E3" s="36"/>
      <c r="F3" s="36"/>
    </row>
    <row r="4" spans="1:6" x14ac:dyDescent="0.3">
      <c r="A4" s="362">
        <v>1</v>
      </c>
      <c r="B4" s="356">
        <v>1</v>
      </c>
      <c r="C4" s="82" t="s">
        <v>999</v>
      </c>
      <c r="D4" s="82"/>
      <c r="E4" s="82"/>
      <c r="F4" s="82"/>
    </row>
    <row r="5" spans="1:6" x14ac:dyDescent="0.3">
      <c r="A5" s="72"/>
      <c r="B5" s="356"/>
      <c r="C5" s="82" t="s">
        <v>930</v>
      </c>
      <c r="D5" s="82"/>
      <c r="E5" s="82"/>
      <c r="F5" s="82"/>
    </row>
    <row r="6" spans="1:6" x14ac:dyDescent="0.3">
      <c r="A6" s="72"/>
      <c r="B6" s="356"/>
      <c r="C6" s="82" t="s">
        <v>718</v>
      </c>
      <c r="D6" s="82"/>
      <c r="E6" s="82"/>
      <c r="F6" s="82"/>
    </row>
    <row r="7" spans="1:6" ht="15" x14ac:dyDescent="0.25">
      <c r="A7" s="178"/>
      <c r="B7" s="178"/>
      <c r="C7" s="72"/>
      <c r="D7" s="82"/>
      <c r="E7" s="242"/>
      <c r="F7" s="242"/>
    </row>
    <row r="8" spans="1:6" ht="15" x14ac:dyDescent="0.25">
      <c r="A8" s="27" t="str">
        <f>IF($A$4=1,'VNOS PODATKOV'!C84,IF($A$4=2,'VNOS PODATKOV'!C144,IF($A$4=3,'VNOS PODATKOV'!C131,"")))</f>
        <v>PROJEKTANT</v>
      </c>
      <c r="B8" s="27"/>
      <c r="C8" s="27"/>
      <c r="D8" s="27"/>
      <c r="E8" s="27"/>
      <c r="F8" s="27"/>
    </row>
    <row r="9" spans="1:6" ht="15" x14ac:dyDescent="0.25">
      <c r="A9" s="46" t="s">
        <v>579</v>
      </c>
      <c r="B9" s="46"/>
      <c r="C9" s="82">
        <f>IF($A$4=1,'VNOS PODATKOV'!D87,IF($A$4=2,'VNOS PODATKOV'!D148,IF($A$4=3,'VNOS PODATKOV'!D136,"")))</f>
        <v>0</v>
      </c>
      <c r="D9" s="82"/>
      <c r="E9" s="82"/>
      <c r="F9" s="82"/>
    </row>
    <row r="10" spans="1:6" ht="15" x14ac:dyDescent="0.25">
      <c r="A10" s="95" t="s">
        <v>1207</v>
      </c>
      <c r="B10" s="46"/>
      <c r="C10" s="82">
        <f>IF($A$4=1,'VNOS PODATKOV'!D88,IF($A$4=2,'VNOS PODATKOV'!D149,IF($A$4=3,'VNOS PODATKOV'!D137,"")))</f>
        <v>0</v>
      </c>
      <c r="D10" s="82"/>
      <c r="E10" s="82"/>
      <c r="F10" s="82"/>
    </row>
    <row r="11" spans="1:6" ht="16.5" customHeight="1" x14ac:dyDescent="0.25">
      <c r="A11" s="95" t="s">
        <v>768</v>
      </c>
      <c r="B11" s="46"/>
      <c r="C11" s="82">
        <f>IF($A$4=1,'VNOS PODATKOV'!D89,IF($A$4=2,'VNOS PODATKOV'!D151,IF($A$4=3,'VNOS PODATKOV'!D139,"")))</f>
        <v>0</v>
      </c>
      <c r="D11" s="82"/>
      <c r="E11" s="82"/>
      <c r="F11" s="82"/>
    </row>
    <row r="12" spans="1:6" ht="16.5" customHeight="1" x14ac:dyDescent="0.25">
      <c r="A12" s="46" t="s">
        <v>769</v>
      </c>
      <c r="B12" s="46"/>
      <c r="C12" s="82">
        <f>IF($A$4=1,'VNOS PODATKOV'!D91,IF($A$4=2,'VNOS PODATKOV'!D153,IF($A$4=3,'VNOS PODATKOV'!D141,"")))</f>
        <v>0</v>
      </c>
      <c r="D12" s="82"/>
      <c r="E12" s="82"/>
      <c r="F12" s="82"/>
    </row>
    <row r="13" spans="1:6" ht="15" x14ac:dyDescent="0.25">
      <c r="A13" s="390" t="str">
        <f>'VNOS PODATKOV'!C172</f>
        <v>PODATKI O GRADNJI</v>
      </c>
      <c r="B13" s="390"/>
      <c r="C13" s="390"/>
      <c r="D13" s="390"/>
      <c r="E13" s="390"/>
      <c r="F13" s="390"/>
    </row>
    <row r="14" spans="1:6" ht="15" x14ac:dyDescent="0.25">
      <c r="A14" s="27" t="str">
        <f>'VNOS PODATKOV'!C175</f>
        <v>naziv gradnje</v>
      </c>
      <c r="B14" s="27"/>
      <c r="C14" s="22">
        <f>'VNOS PODATKOV'!D175</f>
        <v>0</v>
      </c>
      <c r="D14" s="22"/>
      <c r="E14" s="22"/>
      <c r="F14" s="22"/>
    </row>
    <row r="15" spans="1:6" ht="16.5" customHeight="1" x14ac:dyDescent="0.25">
      <c r="A15" s="172"/>
      <c r="B15" s="172"/>
      <c r="C15" s="86"/>
      <c r="D15" s="86"/>
      <c r="E15" s="86"/>
      <c r="F15" s="86"/>
    </row>
    <row r="16" spans="1:6" ht="16.5" customHeight="1" x14ac:dyDescent="0.25">
      <c r="A16" s="172"/>
      <c r="B16" s="172"/>
      <c r="C16" s="86" t="s">
        <v>1084</v>
      </c>
      <c r="D16" s="86"/>
      <c r="E16" s="86"/>
      <c r="F16" s="86"/>
    </row>
    <row r="17" spans="1:6" ht="27.75" customHeight="1" x14ac:dyDescent="0.25">
      <c r="A17" s="172"/>
      <c r="B17" s="172"/>
      <c r="C17" s="701" t="s">
        <v>1297</v>
      </c>
      <c r="D17" s="702"/>
      <c r="E17" s="702"/>
      <c r="F17" s="702"/>
    </row>
    <row r="18" spans="1:6" ht="15" x14ac:dyDescent="0.25">
      <c r="A18" s="172"/>
      <c r="B18" s="172"/>
      <c r="C18" s="578" t="s">
        <v>1298</v>
      </c>
      <c r="D18" s="388"/>
    </row>
    <row r="19" spans="1:6" ht="15" x14ac:dyDescent="0.25">
      <c r="A19" s="172"/>
      <c r="B19" s="172"/>
      <c r="C19" s="435"/>
      <c r="D19" s="388"/>
    </row>
    <row r="20" spans="1:6" ht="15" x14ac:dyDescent="0.25">
      <c r="A20" s="63" t="str">
        <f>'VNOS PODATKOV'!C365</f>
        <v>številka dovoljenja</v>
      </c>
      <c r="B20" s="63"/>
      <c r="C20" s="38">
        <f xml:space="preserve"> 'VNOS PODATKOV'!D365</f>
        <v>0</v>
      </c>
      <c r="D20" s="38"/>
      <c r="E20" s="242"/>
      <c r="F20" s="242"/>
    </row>
    <row r="21" spans="1:6" ht="15" x14ac:dyDescent="0.25">
      <c r="A21" s="72" t="s">
        <v>165</v>
      </c>
      <c r="B21" s="72"/>
      <c r="C21" s="546">
        <f xml:space="preserve"> 'VNOS PODATKOV'!D366</f>
        <v>0</v>
      </c>
      <c r="D21" s="38"/>
      <c r="E21" s="242"/>
      <c r="F21" s="242"/>
    </row>
    <row r="22" spans="1:6" ht="15" x14ac:dyDescent="0.25">
      <c r="A22" s="73"/>
      <c r="B22" s="73"/>
      <c r="C22" s="363"/>
      <c r="D22" s="360"/>
    </row>
    <row r="23" spans="1:6" x14ac:dyDescent="0.25">
      <c r="C23" s="576" t="s">
        <v>854</v>
      </c>
      <c r="D23" s="5"/>
    </row>
    <row r="24" spans="1:6" x14ac:dyDescent="0.25">
      <c r="C24" s="435"/>
      <c r="D24" s="5"/>
    </row>
    <row r="25" spans="1:6" ht="15" x14ac:dyDescent="0.25">
      <c r="A25" s="63" t="str">
        <f>'VNOS PODATKOV'!C372</f>
        <v>številka dovoljenja</v>
      </c>
      <c r="B25" s="63"/>
      <c r="C25" s="38">
        <f>'VNOS PODATKOV'!D372</f>
        <v>0</v>
      </c>
      <c r="D25" s="38"/>
      <c r="E25" s="242"/>
      <c r="F25" s="242"/>
    </row>
    <row r="26" spans="1:6" ht="15" x14ac:dyDescent="0.25">
      <c r="A26" s="72" t="s">
        <v>165</v>
      </c>
      <c r="B26" s="72"/>
      <c r="C26" s="546">
        <f>'VNOS PODATKOV'!D373</f>
        <v>0</v>
      </c>
      <c r="D26" s="38"/>
      <c r="E26" s="242"/>
      <c r="F26" s="242"/>
    </row>
    <row r="27" spans="1:6" x14ac:dyDescent="0.25">
      <c r="C27" s="254"/>
      <c r="D27" s="268"/>
    </row>
    <row r="28" spans="1:6" ht="48" customHeight="1" x14ac:dyDescent="0.3">
      <c r="B28" s="135"/>
      <c r="C28" s="702" t="s">
        <v>1085</v>
      </c>
      <c r="D28" s="702"/>
      <c r="E28" s="702"/>
      <c r="F28" s="702"/>
    </row>
    <row r="29" spans="1:6" ht="48" customHeight="1" x14ac:dyDescent="0.3">
      <c r="B29" s="135"/>
      <c r="C29" s="702" t="s">
        <v>1086</v>
      </c>
      <c r="D29" s="702"/>
      <c r="E29" s="702"/>
      <c r="F29" s="702"/>
    </row>
    <row r="30" spans="1:6" x14ac:dyDescent="0.25">
      <c r="B30" s="388"/>
      <c r="C30" s="388"/>
      <c r="D30" s="388"/>
      <c r="E30" s="388"/>
      <c r="F30" s="388"/>
    </row>
    <row r="31" spans="1:6" ht="16.350000000000001" customHeight="1" x14ac:dyDescent="0.25">
      <c r="A31" s="63" t="s">
        <v>26</v>
      </c>
      <c r="B31" s="63"/>
      <c r="C31" s="38">
        <f>'VNOS PODATKOV'!J293</f>
        <v>0</v>
      </c>
      <c r="D31" s="38"/>
      <c r="E31" s="242"/>
      <c r="F31" s="242"/>
    </row>
    <row r="32" spans="1:6" ht="15" x14ac:dyDescent="0.25">
      <c r="A32" s="72" t="s">
        <v>165</v>
      </c>
      <c r="B32" s="72"/>
      <c r="C32" s="546">
        <f>'VNOS PODATKOV'!K293</f>
        <v>0</v>
      </c>
      <c r="D32" s="38"/>
      <c r="E32" s="242"/>
      <c r="F32" s="242"/>
    </row>
    <row r="33" spans="1:6" ht="15" x14ac:dyDescent="0.25">
      <c r="A33" s="269"/>
      <c r="B33" s="269"/>
      <c r="C33" s="270"/>
      <c r="D33"/>
    </row>
    <row r="34" spans="1:6" ht="17.45" customHeight="1" x14ac:dyDescent="0.3">
      <c r="B34" s="135"/>
      <c r="C34" s="576" t="s">
        <v>943</v>
      </c>
      <c r="D34" s="435"/>
    </row>
    <row r="35" spans="1:6" x14ac:dyDescent="0.3">
      <c r="B35" s="135"/>
      <c r="C35" s="576" t="s">
        <v>944</v>
      </c>
      <c r="D35" s="458"/>
    </row>
    <row r="36" spans="1:6" ht="15" customHeight="1" x14ac:dyDescent="0.3">
      <c r="C36" s="356"/>
      <c r="D36" s="356"/>
      <c r="E36" s="356"/>
      <c r="F36" s="356"/>
    </row>
    <row r="37" spans="1:6" ht="15" customHeight="1" x14ac:dyDescent="0.25">
      <c r="E37" s="4"/>
      <c r="F37" s="4"/>
    </row>
    <row r="38" spans="1:6" ht="30" customHeight="1" x14ac:dyDescent="0.25">
      <c r="C38" s="702" t="s">
        <v>299</v>
      </c>
      <c r="D38" s="702"/>
      <c r="E38" s="702"/>
      <c r="F38" s="702"/>
    </row>
    <row r="39" spans="1:6" x14ac:dyDescent="0.25">
      <c r="C39" s="388"/>
      <c r="D39" s="388"/>
      <c r="E39" s="388"/>
      <c r="F39" s="388"/>
    </row>
    <row r="40" spans="1:6" x14ac:dyDescent="0.25">
      <c r="A40" s="36"/>
      <c r="B40" s="36"/>
      <c r="C40" s="448"/>
      <c r="D40" s="448"/>
      <c r="E40" s="448"/>
      <c r="F40" s="448"/>
    </row>
    <row r="41" spans="1:6" ht="27" x14ac:dyDescent="0.25">
      <c r="A41" s="46" t="s">
        <v>945</v>
      </c>
      <c r="B41" s="46"/>
      <c r="C41" s="209"/>
      <c r="D41" s="209"/>
      <c r="E41" s="209"/>
      <c r="F41" s="209"/>
    </row>
    <row r="42" spans="1:6" ht="56.85" customHeight="1" x14ac:dyDescent="0.25">
      <c r="A42" s="266" t="s">
        <v>770</v>
      </c>
      <c r="B42" s="266"/>
      <c r="C42" s="267"/>
      <c r="D42" s="267"/>
      <c r="E42" s="267"/>
      <c r="F42" s="267"/>
    </row>
    <row r="43" spans="1:6" ht="16.5" customHeight="1" x14ac:dyDescent="0.25">
      <c r="A43" s="91" t="s">
        <v>769</v>
      </c>
      <c r="B43" s="91"/>
      <c r="C43" s="209"/>
      <c r="D43" s="209"/>
      <c r="E43" s="209"/>
      <c r="F43" s="209"/>
    </row>
    <row r="44" spans="1:6" ht="56.85" customHeight="1" x14ac:dyDescent="0.25">
      <c r="A44" s="271" t="s">
        <v>771</v>
      </c>
      <c r="B44" s="271"/>
      <c r="C44" s="267"/>
      <c r="D44" s="267"/>
      <c r="E44" s="267"/>
      <c r="F44" s="267"/>
    </row>
    <row r="46" spans="1:6" ht="15" x14ac:dyDescent="0.25">
      <c r="A46" s="390" t="s">
        <v>1092</v>
      </c>
      <c r="B46" s="390"/>
      <c r="C46" s="390"/>
      <c r="D46" s="390"/>
      <c r="E46" s="390"/>
      <c r="F46" s="390"/>
    </row>
    <row r="47" spans="1:6" ht="31.5" customHeight="1" x14ac:dyDescent="0.25">
      <c r="A47" s="765" t="s">
        <v>1087</v>
      </c>
      <c r="B47" s="765"/>
      <c r="C47" s="765"/>
      <c r="D47" s="765"/>
      <c r="E47" s="765"/>
      <c r="F47" s="765"/>
    </row>
    <row r="48" spans="1:6" ht="27.75" customHeight="1" x14ac:dyDescent="0.25">
      <c r="A48" s="90" t="s">
        <v>1088</v>
      </c>
      <c r="B48" s="90"/>
      <c r="C48" s="90" t="s">
        <v>1089</v>
      </c>
      <c r="D48" s="90" t="s">
        <v>1090</v>
      </c>
      <c r="E48" s="89" t="s">
        <v>1091</v>
      </c>
      <c r="F48" s="89" t="s">
        <v>168</v>
      </c>
    </row>
    <row r="49" spans="1:7" ht="15.75" customHeight="1" x14ac:dyDescent="0.25">
      <c r="A49" s="63">
        <v>1</v>
      </c>
      <c r="B49" s="456"/>
      <c r="C49" s="457"/>
      <c r="D49" s="457"/>
      <c r="E49" s="457"/>
      <c r="F49" s="548"/>
    </row>
    <row r="50" spans="1:7" ht="15" x14ac:dyDescent="0.25">
      <c r="A50" s="63">
        <v>2</v>
      </c>
      <c r="B50" s="456"/>
      <c r="C50" s="457"/>
      <c r="D50" s="457"/>
      <c r="E50" s="457"/>
      <c r="F50" s="548"/>
    </row>
    <row r="51" spans="1:7" ht="15" x14ac:dyDescent="0.25">
      <c r="A51" s="63">
        <v>3</v>
      </c>
      <c r="B51" s="456"/>
      <c r="C51" s="457"/>
      <c r="D51" s="457"/>
      <c r="E51" s="457"/>
      <c r="F51" s="548"/>
    </row>
    <row r="52" spans="1:7" ht="15" x14ac:dyDescent="0.25">
      <c r="A52" s="63">
        <v>4</v>
      </c>
      <c r="B52" s="456"/>
      <c r="C52" s="457"/>
      <c r="D52" s="457"/>
      <c r="E52" s="457"/>
      <c r="F52" s="548"/>
    </row>
    <row r="53" spans="1:7" ht="15" x14ac:dyDescent="0.25">
      <c r="A53" s="63">
        <v>5</v>
      </c>
      <c r="B53" s="456"/>
      <c r="C53" s="457"/>
      <c r="D53" s="457"/>
      <c r="E53" s="457"/>
      <c r="F53" s="548"/>
    </row>
    <row r="54" spans="1:7" ht="15" x14ac:dyDescent="0.25">
      <c r="A54" s="63">
        <v>6</v>
      </c>
      <c r="B54" s="456"/>
      <c r="C54" s="457"/>
      <c r="D54" s="457"/>
      <c r="E54" s="457"/>
      <c r="F54" s="548"/>
    </row>
    <row r="55" spans="1:7" ht="15" x14ac:dyDescent="0.25">
      <c r="A55" s="63">
        <v>7</v>
      </c>
      <c r="B55" s="456"/>
      <c r="C55" s="457"/>
      <c r="D55" s="457"/>
      <c r="E55" s="457"/>
      <c r="F55" s="548"/>
    </row>
    <row r="56" spans="1:7" ht="15" x14ac:dyDescent="0.25">
      <c r="A56" s="63">
        <v>8</v>
      </c>
      <c r="B56" s="456"/>
      <c r="C56" s="457"/>
      <c r="D56" s="457"/>
      <c r="E56" s="457"/>
      <c r="F56" s="548"/>
    </row>
    <row r="57" spans="1:7" ht="15" x14ac:dyDescent="0.25">
      <c r="A57" s="63">
        <v>9</v>
      </c>
      <c r="B57" s="456"/>
      <c r="C57" s="457"/>
      <c r="D57" s="457"/>
      <c r="E57" s="457"/>
      <c r="F57" s="548"/>
    </row>
    <row r="58" spans="1:7" ht="15" x14ac:dyDescent="0.25">
      <c r="A58" s="63">
        <v>10</v>
      </c>
      <c r="B58" s="456"/>
      <c r="C58" s="457"/>
      <c r="D58" s="457"/>
      <c r="E58" s="457"/>
      <c r="F58" s="548"/>
    </row>
    <row r="59" spans="1:7" ht="15" x14ac:dyDescent="0.25">
      <c r="A59" s="42" t="s">
        <v>1010</v>
      </c>
      <c r="B59" s="42"/>
      <c r="C59" s="92"/>
      <c r="D59" s="549"/>
      <c r="E59" s="455"/>
      <c r="F59" s="452"/>
      <c r="G59" s="452"/>
    </row>
  </sheetData>
  <sheetProtection sheet="1" objects="1" scenarios="1"/>
  <mergeCells count="6">
    <mergeCell ref="C17:F17"/>
    <mergeCell ref="C28:F28"/>
    <mergeCell ref="C29:F29"/>
    <mergeCell ref="A47:F47"/>
    <mergeCell ref="A2:C2"/>
    <mergeCell ref="C38:F38"/>
  </mergeCells>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375811" r:id="rId4" name="CommandButton1">
          <controlPr defaultSize="0" print="0" autoLine="0" r:id="rId5">
            <anchor>
              <from>
                <xdr:col>3</xdr:col>
                <xdr:colOff>885825</xdr:colOff>
                <xdr:row>0</xdr:row>
                <xdr:rowOff>57150</xdr:rowOff>
              </from>
              <to>
                <xdr:col>5</xdr:col>
                <xdr:colOff>657225</xdr:colOff>
                <xdr:row>0</xdr:row>
                <xdr:rowOff>276225</xdr:rowOff>
              </to>
            </anchor>
          </controlPr>
        </control>
      </mc:Choice>
      <mc:Fallback>
        <control shapeId="375811" r:id="rId4" name="CommandButton1"/>
      </mc:Fallback>
    </mc:AlternateContent>
    <mc:AlternateContent xmlns:mc="http://schemas.openxmlformats.org/markup-compatibility/2006">
      <mc:Choice Requires="x14">
        <control shapeId="375812" r:id="rId6" name="CommandButton2">
          <controlPr defaultSize="0" print="0" autoLine="0" r:id="rId7">
            <anchor>
              <from>
                <xdr:col>3</xdr:col>
                <xdr:colOff>885825</xdr:colOff>
                <xdr:row>1</xdr:row>
                <xdr:rowOff>28575</xdr:rowOff>
              </from>
              <to>
                <xdr:col>5</xdr:col>
                <xdr:colOff>657225</xdr:colOff>
                <xdr:row>1</xdr:row>
                <xdr:rowOff>247650</xdr:rowOff>
              </to>
            </anchor>
          </controlPr>
        </control>
      </mc:Choice>
      <mc:Fallback>
        <control shapeId="375812" r:id="rId6" name="CommandButton2"/>
      </mc:Fallback>
    </mc:AlternateContent>
    <mc:AlternateContent xmlns:mc="http://schemas.openxmlformats.org/markup-compatibility/2006">
      <mc:Choice Requires="x14">
        <control shapeId="375813" r:id="rId8" name="CommandButton3">
          <controlPr defaultSize="0" print="0" autoLine="0" r:id="rId9">
            <anchor>
              <from>
                <xdr:col>3</xdr:col>
                <xdr:colOff>885825</xdr:colOff>
                <xdr:row>1</xdr:row>
                <xdr:rowOff>295275</xdr:rowOff>
              </from>
              <to>
                <xdr:col>5</xdr:col>
                <xdr:colOff>657225</xdr:colOff>
                <xdr:row>1</xdr:row>
                <xdr:rowOff>514350</xdr:rowOff>
              </to>
            </anchor>
          </controlPr>
        </control>
      </mc:Choice>
      <mc:Fallback>
        <control shapeId="375813" r:id="rId8" name="CommandButton3"/>
      </mc:Fallback>
    </mc:AlternateContent>
    <mc:AlternateContent xmlns:mc="http://schemas.openxmlformats.org/markup-compatibility/2006">
      <mc:Choice Requires="x14">
        <control shapeId="375809" r:id="rId10" name="Group Box 1">
          <controlPr defaultSize="0" print="0" autoFill="0" autoPict="0">
            <anchor moveWithCells="1">
              <from>
                <xdr:col>0</xdr:col>
                <xdr:colOff>333375</xdr:colOff>
                <xdr:row>44</xdr:row>
                <xdr:rowOff>0</xdr:rowOff>
              </from>
              <to>
                <xdr:col>0</xdr:col>
                <xdr:colOff>971550</xdr:colOff>
                <xdr:row>47</xdr:row>
                <xdr:rowOff>314325</xdr:rowOff>
              </to>
            </anchor>
          </controlPr>
        </control>
      </mc:Choice>
    </mc:AlternateContent>
    <mc:AlternateContent xmlns:mc="http://schemas.openxmlformats.org/markup-compatibility/2006">
      <mc:Choice Requires="x14">
        <control shapeId="375810" r:id="rId11" name="Group Box 2">
          <controlPr defaultSize="0" print="0" autoFill="0" autoPict="0">
            <anchor moveWithCells="1">
              <from>
                <xdr:col>2</xdr:col>
                <xdr:colOff>0</xdr:colOff>
                <xdr:row>44</xdr:row>
                <xdr:rowOff>0</xdr:rowOff>
              </from>
              <to>
                <xdr:col>2</xdr:col>
                <xdr:colOff>866775</xdr:colOff>
                <xdr:row>52</xdr:row>
                <xdr:rowOff>76200</xdr:rowOff>
              </to>
            </anchor>
          </controlPr>
        </control>
      </mc:Choice>
    </mc:AlternateContent>
    <mc:AlternateContent xmlns:mc="http://schemas.openxmlformats.org/markup-compatibility/2006">
      <mc:Choice Requires="x14">
        <control shapeId="375816" r:id="rId12" name="Check Box 8">
          <controlPr defaultSize="0" autoFill="0" autoLine="0" autoPict="0">
            <anchor moveWithCells="1">
              <from>
                <xdr:col>0</xdr:col>
                <xdr:colOff>1771650</xdr:colOff>
                <xdr:row>27</xdr:row>
                <xdr:rowOff>66675</xdr:rowOff>
              </from>
              <to>
                <xdr:col>2</xdr:col>
                <xdr:colOff>28575</xdr:colOff>
                <xdr:row>27</xdr:row>
                <xdr:rowOff>247650</xdr:rowOff>
              </to>
            </anchor>
          </controlPr>
        </control>
      </mc:Choice>
    </mc:AlternateContent>
    <mc:AlternateContent xmlns:mc="http://schemas.openxmlformats.org/markup-compatibility/2006">
      <mc:Choice Requires="x14">
        <control shapeId="375817" r:id="rId13" name="Check Box 9">
          <controlPr defaultSize="0" autoFill="0" autoLine="0" autoPict="0">
            <anchor moveWithCells="1">
              <from>
                <xdr:col>0</xdr:col>
                <xdr:colOff>1771650</xdr:colOff>
                <xdr:row>28</xdr:row>
                <xdr:rowOff>66675</xdr:rowOff>
              </from>
              <to>
                <xdr:col>2</xdr:col>
                <xdr:colOff>28575</xdr:colOff>
                <xdr:row>28</xdr:row>
                <xdr:rowOff>247650</xdr:rowOff>
              </to>
            </anchor>
          </controlPr>
        </control>
      </mc:Choice>
    </mc:AlternateContent>
    <mc:AlternateContent xmlns:mc="http://schemas.openxmlformats.org/markup-compatibility/2006">
      <mc:Choice Requires="x14">
        <control shapeId="375819" r:id="rId14" name="Check Box 11">
          <controlPr defaultSize="0" autoFill="0" autoLine="0" autoPict="0">
            <anchor moveWithCells="1">
              <from>
                <xdr:col>0</xdr:col>
                <xdr:colOff>1790700</xdr:colOff>
                <xdr:row>33</xdr:row>
                <xdr:rowOff>28575</xdr:rowOff>
              </from>
              <to>
                <xdr:col>2</xdr:col>
                <xdr:colOff>38100</xdr:colOff>
                <xdr:row>33</xdr:row>
                <xdr:rowOff>200025</xdr:rowOff>
              </to>
            </anchor>
          </controlPr>
        </control>
      </mc:Choice>
    </mc:AlternateContent>
    <mc:AlternateContent xmlns:mc="http://schemas.openxmlformats.org/markup-compatibility/2006">
      <mc:Choice Requires="x14">
        <control shapeId="375820" r:id="rId15" name="Check Box 12">
          <controlPr defaultSize="0" autoFill="0" autoLine="0" autoPict="0">
            <anchor moveWithCells="1">
              <from>
                <xdr:col>0</xdr:col>
                <xdr:colOff>1790700</xdr:colOff>
                <xdr:row>34</xdr:row>
                <xdr:rowOff>28575</xdr:rowOff>
              </from>
              <to>
                <xdr:col>2</xdr:col>
                <xdr:colOff>38100</xdr:colOff>
                <xdr:row>35</xdr:row>
                <xdr:rowOff>19050</xdr:rowOff>
              </to>
            </anchor>
          </controlPr>
        </control>
      </mc:Choice>
    </mc:AlternateContent>
    <mc:AlternateContent xmlns:mc="http://schemas.openxmlformats.org/markup-compatibility/2006">
      <mc:Choice Requires="x14">
        <control shapeId="375825" r:id="rId16" name="Option Button 17">
          <controlPr defaultSize="0" autoFill="0" autoLine="0" autoPict="0">
            <anchor moveWithCells="1">
              <from>
                <xdr:col>0</xdr:col>
                <xdr:colOff>1790700</xdr:colOff>
                <xdr:row>3</xdr:row>
                <xdr:rowOff>9525</xdr:rowOff>
              </from>
              <to>
                <xdr:col>2</xdr:col>
                <xdr:colOff>114300</xdr:colOff>
                <xdr:row>4</xdr:row>
                <xdr:rowOff>19050</xdr:rowOff>
              </to>
            </anchor>
          </controlPr>
        </control>
      </mc:Choice>
    </mc:AlternateContent>
    <mc:AlternateContent xmlns:mc="http://schemas.openxmlformats.org/markup-compatibility/2006">
      <mc:Choice Requires="x14">
        <control shapeId="375826" r:id="rId17" name="Option Button 18">
          <controlPr defaultSize="0" autoFill="0" autoLine="0" autoPict="0">
            <anchor moveWithCells="1">
              <from>
                <xdr:col>0</xdr:col>
                <xdr:colOff>1790700</xdr:colOff>
                <xdr:row>4</xdr:row>
                <xdr:rowOff>0</xdr:rowOff>
              </from>
              <to>
                <xdr:col>2</xdr:col>
                <xdr:colOff>114300</xdr:colOff>
                <xdr:row>5</xdr:row>
                <xdr:rowOff>9525</xdr:rowOff>
              </to>
            </anchor>
          </controlPr>
        </control>
      </mc:Choice>
    </mc:AlternateContent>
    <mc:AlternateContent xmlns:mc="http://schemas.openxmlformats.org/markup-compatibility/2006">
      <mc:Choice Requires="x14">
        <control shapeId="375827" r:id="rId18" name="Option Button 19">
          <controlPr defaultSize="0" autoFill="0" autoLine="0" autoPict="0">
            <anchor moveWithCells="1">
              <from>
                <xdr:col>0</xdr:col>
                <xdr:colOff>1790700</xdr:colOff>
                <xdr:row>5</xdr:row>
                <xdr:rowOff>9525</xdr:rowOff>
              </from>
              <to>
                <xdr:col>2</xdr:col>
                <xdr:colOff>114300</xdr:colOff>
                <xdr:row>6</xdr:row>
                <xdr:rowOff>19050</xdr:rowOff>
              </to>
            </anchor>
          </controlPr>
        </control>
      </mc:Choice>
    </mc:AlternateContent>
  </control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2">
    <tabColor theme="1" tint="0.34998626667073579"/>
  </sheetPr>
  <dimension ref="A1:E51"/>
  <sheetViews>
    <sheetView showGridLines="0" view="pageLayout" topLeftCell="A10" zoomScaleNormal="115" workbookViewId="0">
      <selection activeCell="C51" sqref="C51"/>
    </sheetView>
  </sheetViews>
  <sheetFormatPr defaultColWidth="8.42578125" defaultRowHeight="16.5" x14ac:dyDescent="0.25"/>
  <cols>
    <col min="1" max="1" width="23.7109375" style="4" customWidth="1"/>
    <col min="2" max="2" width="2.42578125" style="4" customWidth="1"/>
    <col min="3" max="3" width="59" style="4" customWidth="1"/>
  </cols>
  <sheetData>
    <row r="1" spans="1:3" ht="23.25" x14ac:dyDescent="0.25">
      <c r="A1" s="436" t="s">
        <v>772</v>
      </c>
      <c r="B1" s="437"/>
      <c r="C1" s="437"/>
    </row>
    <row r="2" spans="1:3" ht="84.95" customHeight="1" x14ac:dyDescent="0.25">
      <c r="A2" s="767" t="s">
        <v>763</v>
      </c>
      <c r="B2" s="767"/>
      <c r="C2" s="767"/>
    </row>
    <row r="4" spans="1:3" ht="15" x14ac:dyDescent="0.25">
      <c r="A4" s="438" t="str">
        <f>'VNOS PODATKOV'!C44</f>
        <v>INVESTITOR</v>
      </c>
      <c r="B4" s="438"/>
      <c r="C4" s="438"/>
    </row>
    <row r="5" spans="1:3" ht="15" x14ac:dyDescent="0.25">
      <c r="A5" s="178" t="str">
        <f>'VNOS PODATKOV'!C45</f>
        <v>INVESTITOR 1</v>
      </c>
      <c r="B5" s="178"/>
      <c r="C5" s="178"/>
    </row>
    <row r="6" spans="1:3" ht="15" x14ac:dyDescent="0.25">
      <c r="A6" s="91" t="str">
        <f>'VNOS PODATKOV'!C46</f>
        <v>ime in priimek ali naziv družbe</v>
      </c>
      <c r="B6" s="91"/>
      <c r="C6" s="82">
        <f>'VNOS PODATKOV'!D46</f>
        <v>0</v>
      </c>
    </row>
    <row r="7" spans="1:3" ht="15" x14ac:dyDescent="0.25">
      <c r="A7" s="91" t="str">
        <f>'VNOS PODATKOV'!C47</f>
        <v>naslov ali poslovni naslov družbe</v>
      </c>
      <c r="B7" s="91"/>
      <c r="C7" s="82">
        <f>'VNOS PODATKOV'!D47</f>
        <v>0</v>
      </c>
    </row>
    <row r="8" spans="1:3" ht="15" x14ac:dyDescent="0.25">
      <c r="A8" s="178" t="str">
        <f>'VNOS PODATKOV'!C49</f>
        <v>INVESTITOR 2</v>
      </c>
      <c r="B8" s="178"/>
      <c r="C8" s="178"/>
    </row>
    <row r="9" spans="1:3" ht="15" x14ac:dyDescent="0.25">
      <c r="A9" s="91" t="str">
        <f>'VNOS PODATKOV'!C50</f>
        <v>ime in priimek ali naziv družbe</v>
      </c>
      <c r="B9" s="91"/>
      <c r="C9" s="82">
        <f>'VNOS PODATKOV'!D50</f>
        <v>0</v>
      </c>
    </row>
    <row r="10" spans="1:3" ht="15" x14ac:dyDescent="0.25">
      <c r="A10" s="91" t="str">
        <f>'VNOS PODATKOV'!C51</f>
        <v>naslov ali poslovni naslov družbe</v>
      </c>
      <c r="B10" s="91"/>
      <c r="C10" s="82">
        <f>'VNOS PODATKOV'!D51</f>
        <v>0</v>
      </c>
    </row>
    <row r="11" spans="1:3" ht="15" x14ac:dyDescent="0.25">
      <c r="A11" s="178" t="str">
        <f>'VNOS PODATKOV'!C53</f>
        <v>INVESTITOR 3</v>
      </c>
      <c r="B11" s="178"/>
      <c r="C11" s="178"/>
    </row>
    <row r="12" spans="1:3" ht="15" x14ac:dyDescent="0.25">
      <c r="A12" s="91" t="str">
        <f>'VNOS PODATKOV'!C54</f>
        <v>ime in priimek ali naziv družbe</v>
      </c>
      <c r="B12" s="91"/>
      <c r="C12" s="82">
        <f>'VNOS PODATKOV'!D54</f>
        <v>0</v>
      </c>
    </row>
    <row r="13" spans="1:3" ht="15" x14ac:dyDescent="0.25">
      <c r="A13" s="91" t="str">
        <f>'VNOS PODATKOV'!C55</f>
        <v>naslov ali poslovni naslov družbe</v>
      </c>
      <c r="B13" s="91"/>
      <c r="C13" s="82">
        <f>'VNOS PODATKOV'!D55</f>
        <v>0</v>
      </c>
    </row>
    <row r="14" spans="1:3" ht="15" x14ac:dyDescent="0.25">
      <c r="A14" s="178"/>
      <c r="B14" s="178"/>
      <c r="C14" s="82"/>
    </row>
    <row r="15" spans="1:3" ht="15" x14ac:dyDescent="0.25">
      <c r="A15" s="438" t="str">
        <f>'VNOS PODATKOV'!C57</f>
        <v>KONTAKTNA OSEBA</v>
      </c>
      <c r="B15" s="438"/>
      <c r="C15" s="438"/>
    </row>
    <row r="16" spans="1:3" ht="15" x14ac:dyDescent="0.25">
      <c r="A16" s="102" t="str">
        <f>'VNOS PODATKOV'!C58</f>
        <v>ime in priimek</v>
      </c>
      <c r="B16" s="102"/>
      <c r="C16" s="108">
        <f>'VNOS PODATKOV'!D58</f>
        <v>0</v>
      </c>
    </row>
    <row r="17" spans="1:4" ht="15" x14ac:dyDescent="0.25">
      <c r="A17" s="102" t="str">
        <f>'VNOS PODATKOV'!C59</f>
        <v>telefonska številka</v>
      </c>
      <c r="B17" s="102"/>
      <c r="C17" s="108">
        <f>'VNOS PODATKOV'!D59</f>
        <v>0</v>
      </c>
    </row>
    <row r="18" spans="1:4" ht="15" x14ac:dyDescent="0.25">
      <c r="A18" s="102" t="str">
        <f>'VNOS PODATKOV'!C60</f>
        <v>elektronski naslov</v>
      </c>
      <c r="B18" s="102"/>
      <c r="C18" s="237">
        <f>'VNOS PODATKOV'!D60</f>
        <v>0</v>
      </c>
    </row>
    <row r="19" spans="1:4" ht="15" x14ac:dyDescent="0.25">
      <c r="A19" s="47"/>
      <c r="B19" s="47"/>
      <c r="C19" s="108"/>
    </row>
    <row r="20" spans="1:4" ht="15" x14ac:dyDescent="0.25">
      <c r="A20" s="438" t="str">
        <f>'VNOS PODATKOV'!C61</f>
        <v>POOBLAŠČENEC</v>
      </c>
      <c r="B20" s="438"/>
      <c r="C20" s="438"/>
      <c r="D20" s="32"/>
    </row>
    <row r="21" spans="1:4" ht="15" x14ac:dyDescent="0.25">
      <c r="A21" s="110" t="str">
        <f>'VNOS PODATKOV'!C62</f>
        <v>podatki se vpišejo, kadar je imenovan pooblaščenec</v>
      </c>
      <c r="B21" s="62"/>
      <c r="C21" s="62"/>
    </row>
    <row r="22" spans="1:4" ht="15" x14ac:dyDescent="0.25">
      <c r="A22" s="102" t="str">
        <f>'VNOS PODATKOV'!C64</f>
        <v>ime in priimek ali naziv družbe</v>
      </c>
      <c r="B22" s="102"/>
      <c r="C22" s="97" t="str">
        <f>IF('VNOS PODATKOV'!D$63=TRUE,'VNOS PODATKOV'!D64, "")</f>
        <v/>
      </c>
    </row>
    <row r="23" spans="1:4" ht="15" x14ac:dyDescent="0.25">
      <c r="A23" s="102" t="str">
        <f>'VNOS PODATKOV'!C65</f>
        <v>naslov ali poslovni naslov družbe</v>
      </c>
      <c r="B23" s="102"/>
      <c r="C23" s="97" t="str">
        <f>IF('VNOS PODATKOV'!D$63=TRUE,'VNOS PODATKOV'!D65, "")</f>
        <v/>
      </c>
    </row>
    <row r="24" spans="1:4" ht="15" x14ac:dyDescent="0.25">
      <c r="A24" s="47"/>
      <c r="B24" s="47"/>
      <c r="C24" s="97"/>
    </row>
    <row r="25" spans="1:4" ht="15" x14ac:dyDescent="0.25">
      <c r="A25" s="438" t="s">
        <v>773</v>
      </c>
      <c r="B25" s="438"/>
      <c r="C25" s="438"/>
    </row>
    <row r="26" spans="1:4" ht="15" x14ac:dyDescent="0.25">
      <c r="A26" s="47" t="s">
        <v>98</v>
      </c>
      <c r="B26" s="47"/>
      <c r="C26" s="209"/>
    </row>
    <row r="27" spans="1:4" ht="15" x14ac:dyDescent="0.25">
      <c r="A27" s="102" t="s">
        <v>2</v>
      </c>
      <c r="B27" s="102"/>
      <c r="C27" s="209"/>
    </row>
    <row r="28" spans="1:4" ht="15" x14ac:dyDescent="0.25">
      <c r="A28" s="47"/>
      <c r="B28" s="47"/>
      <c r="C28" s="47"/>
    </row>
    <row r="29" spans="1:4" ht="15" x14ac:dyDescent="0.25">
      <c r="A29" s="438" t="s">
        <v>1095</v>
      </c>
      <c r="B29" s="438"/>
      <c r="C29" s="438"/>
    </row>
    <row r="30" spans="1:4" ht="15" x14ac:dyDescent="0.25">
      <c r="A30" s="272" t="s">
        <v>774</v>
      </c>
      <c r="B30" s="272"/>
      <c r="C30" s="209"/>
    </row>
    <row r="31" spans="1:4" ht="15" x14ac:dyDescent="0.25">
      <c r="A31" s="272" t="s">
        <v>783</v>
      </c>
      <c r="B31" s="272"/>
      <c r="C31" s="209"/>
    </row>
    <row r="32" spans="1:4" ht="15" x14ac:dyDescent="0.25">
      <c r="A32" s="252" t="s">
        <v>775</v>
      </c>
      <c r="B32" s="272"/>
      <c r="C32" s="273"/>
    </row>
    <row r="33" spans="1:5" s="54" customFormat="1" x14ac:dyDescent="0.3">
      <c r="B33" s="135" t="b">
        <v>0</v>
      </c>
      <c r="C33" s="273" t="s">
        <v>776</v>
      </c>
      <c r="E33"/>
    </row>
    <row r="34" spans="1:5" s="54" customFormat="1" x14ac:dyDescent="0.3">
      <c r="A34" s="274"/>
      <c r="B34" s="135" t="b">
        <v>0</v>
      </c>
      <c r="C34" s="273" t="s">
        <v>777</v>
      </c>
      <c r="E34"/>
    </row>
    <row r="35" spans="1:5" s="54" customFormat="1" x14ac:dyDescent="0.3">
      <c r="A35" s="254"/>
      <c r="B35" s="135" t="b">
        <v>0</v>
      </c>
      <c r="C35" s="273" t="s">
        <v>778</v>
      </c>
    </row>
    <row r="36" spans="1:5" s="54" customFormat="1" x14ac:dyDescent="0.3">
      <c r="A36" s="254"/>
      <c r="B36" s="135" t="b">
        <v>0</v>
      </c>
      <c r="C36" s="273" t="s">
        <v>779</v>
      </c>
    </row>
    <row r="37" spans="1:5" s="54" customFormat="1" x14ac:dyDescent="0.3">
      <c r="A37" s="254"/>
      <c r="B37" s="135" t="b">
        <v>0</v>
      </c>
      <c r="C37" s="273" t="s">
        <v>780</v>
      </c>
    </row>
    <row r="38" spans="1:5" s="54" customFormat="1" x14ac:dyDescent="0.3">
      <c r="A38" s="254"/>
      <c r="B38" s="135" t="b">
        <v>0</v>
      </c>
      <c r="C38" s="273" t="s">
        <v>781</v>
      </c>
    </row>
    <row r="39" spans="1:5" s="54" customFormat="1" x14ac:dyDescent="0.3">
      <c r="A39" s="224"/>
      <c r="B39" s="135" t="b">
        <v>0</v>
      </c>
      <c r="C39" s="273" t="s">
        <v>782</v>
      </c>
    </row>
    <row r="40" spans="1:5" s="54" customFormat="1" x14ac:dyDescent="0.3">
      <c r="A40" s="224"/>
      <c r="B40" s="135" t="b">
        <v>0</v>
      </c>
      <c r="C40" s="364" t="s">
        <v>946</v>
      </c>
    </row>
    <row r="41" spans="1:5" s="54" customFormat="1" ht="90" customHeight="1" x14ac:dyDescent="0.25">
      <c r="A41" s="365" t="s">
        <v>947</v>
      </c>
      <c r="B41" s="276"/>
      <c r="C41" s="280"/>
    </row>
    <row r="42" spans="1:5" s="54" customFormat="1" ht="15" x14ac:dyDescent="0.25">
      <c r="A42" s="278"/>
      <c r="B42" s="278"/>
      <c r="C42" s="278"/>
    </row>
    <row r="43" spans="1:5" s="54" customFormat="1" ht="15" x14ac:dyDescent="0.25">
      <c r="B43" s="277"/>
      <c r="C43" s="388" t="s">
        <v>1093</v>
      </c>
    </row>
    <row r="44" spans="1:5" ht="15" x14ac:dyDescent="0.25">
      <c r="A44" s="5"/>
      <c r="B44" s="5"/>
      <c r="C44" s="5"/>
    </row>
    <row r="45" spans="1:5" x14ac:dyDescent="0.25">
      <c r="A45" s="72" t="s">
        <v>168</v>
      </c>
      <c r="B45" s="21"/>
      <c r="C45" s="63" t="s">
        <v>116</v>
      </c>
    </row>
    <row r="46" spans="1:5" ht="15" x14ac:dyDescent="0.25">
      <c r="A46" s="283">
        <f ca="1">TODAY()</f>
        <v>45013</v>
      </c>
      <c r="B46" s="172"/>
      <c r="C46" s="603"/>
    </row>
    <row r="47" spans="1:5" ht="15" x14ac:dyDescent="0.25">
      <c r="A47" s="340"/>
      <c r="B47" s="46"/>
      <c r="C47" s="604"/>
    </row>
    <row r="48" spans="1:5" ht="15" x14ac:dyDescent="0.25">
      <c r="A48" s="340"/>
      <c r="B48" s="340"/>
      <c r="C48" s="340"/>
    </row>
    <row r="49" spans="1:3" ht="15" x14ac:dyDescent="0.25">
      <c r="A49" s="766" t="s">
        <v>110</v>
      </c>
      <c r="B49" s="766"/>
      <c r="C49" s="766"/>
    </row>
    <row r="50" spans="1:3" ht="15" x14ac:dyDescent="0.25">
      <c r="A50" s="42" t="s">
        <v>1094</v>
      </c>
      <c r="B50"/>
      <c r="C50"/>
    </row>
    <row r="51" spans="1:3" x14ac:dyDescent="0.25">
      <c r="C51" s="209"/>
    </row>
  </sheetData>
  <sheetProtection sheet="1" objects="1" scenarios="1"/>
  <mergeCells count="2">
    <mergeCell ref="A49:C49"/>
    <mergeCell ref="A2:C2"/>
  </mergeCells>
  <conditionalFormatting sqref="C26">
    <cfRule type="expression" dxfId="18" priority="13">
      <formula>NOT(ISBLANK(C26:C27))</formula>
    </cfRule>
  </conditionalFormatting>
  <conditionalFormatting sqref="C31">
    <cfRule type="expression" dxfId="17" priority="1">
      <formula>NOT(ISBLANK(C31:C43))</formula>
    </cfRule>
  </conditionalFormatting>
  <conditionalFormatting sqref="C32">
    <cfRule type="expression" dxfId="16" priority="1527">
      <formula>NOT(ISBLANK(C32:C43))</formula>
    </cfRule>
  </conditionalFormatting>
  <conditionalFormatting sqref="C30 C35:C38">
    <cfRule type="expression" dxfId="15" priority="1529">
      <formula>NOT(ISBLANK(C30:C43))</formula>
    </cfRule>
  </conditionalFormatting>
  <conditionalFormatting sqref="C41">
    <cfRule type="expression" dxfId="14" priority="1548">
      <formula>NOT(ISBLANK(C41:C50))</formula>
    </cfRule>
  </conditionalFormatting>
  <conditionalFormatting sqref="C27">
    <cfRule type="expression" dxfId="13" priority="1567">
      <formula>NOT(ISBLANK(C27:C43))</formula>
    </cfRule>
  </conditionalFormatting>
  <conditionalFormatting sqref="C33:C34 C39:C40">
    <cfRule type="expression" dxfId="12" priority="1569">
      <formula>NOT(ISBLANK(C33:C43))</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376853" r:id="rId4" name="CommandButton1">
          <controlPr defaultSize="0" print="0" autoLine="0" r:id="rId5">
            <anchor>
              <from>
                <xdr:col>2</xdr:col>
                <xdr:colOff>2352675</xdr:colOff>
                <xdr:row>0</xdr:row>
                <xdr:rowOff>76200</xdr:rowOff>
              </from>
              <to>
                <xdr:col>2</xdr:col>
                <xdr:colOff>4152900</xdr:colOff>
                <xdr:row>1</xdr:row>
                <xdr:rowOff>0</xdr:rowOff>
              </to>
            </anchor>
          </controlPr>
        </control>
      </mc:Choice>
      <mc:Fallback>
        <control shapeId="376853" r:id="rId4" name="CommandButton1"/>
      </mc:Fallback>
    </mc:AlternateContent>
    <mc:AlternateContent xmlns:mc="http://schemas.openxmlformats.org/markup-compatibility/2006">
      <mc:Choice Requires="x14">
        <control shapeId="376854" r:id="rId6" name="CommandButton2">
          <controlPr defaultSize="0" print="0" autoLine="0" r:id="rId7">
            <anchor>
              <from>
                <xdr:col>2</xdr:col>
                <xdr:colOff>2352675</xdr:colOff>
                <xdr:row>1</xdr:row>
                <xdr:rowOff>47625</xdr:rowOff>
              </from>
              <to>
                <xdr:col>2</xdr:col>
                <xdr:colOff>4152900</xdr:colOff>
                <xdr:row>1</xdr:row>
                <xdr:rowOff>266700</xdr:rowOff>
              </to>
            </anchor>
          </controlPr>
        </control>
      </mc:Choice>
      <mc:Fallback>
        <control shapeId="376854" r:id="rId6" name="CommandButton2"/>
      </mc:Fallback>
    </mc:AlternateContent>
    <mc:AlternateContent xmlns:mc="http://schemas.openxmlformats.org/markup-compatibility/2006">
      <mc:Choice Requires="x14">
        <control shapeId="376855" r:id="rId8" name="CommandButton3">
          <controlPr defaultSize="0" print="0" autoLine="0" r:id="rId9">
            <anchor>
              <from>
                <xdr:col>2</xdr:col>
                <xdr:colOff>2352675</xdr:colOff>
                <xdr:row>1</xdr:row>
                <xdr:rowOff>314325</xdr:rowOff>
              </from>
              <to>
                <xdr:col>2</xdr:col>
                <xdr:colOff>4152900</xdr:colOff>
                <xdr:row>1</xdr:row>
                <xdr:rowOff>533400</xdr:rowOff>
              </to>
            </anchor>
          </controlPr>
        </control>
      </mc:Choice>
      <mc:Fallback>
        <control shapeId="376855" r:id="rId8" name="CommandButton3"/>
      </mc:Fallback>
    </mc:AlternateContent>
    <mc:AlternateContent xmlns:mc="http://schemas.openxmlformats.org/markup-compatibility/2006">
      <mc:Choice Requires="x14">
        <control shapeId="376834" r:id="rId10" name="Group Box 2">
          <controlPr defaultSize="0" print="0" autoFill="0" autoPict="0">
            <anchor moveWithCells="1">
              <from>
                <xdr:col>0</xdr:col>
                <xdr:colOff>333375</xdr:colOff>
                <xdr:row>43</xdr:row>
                <xdr:rowOff>0</xdr:rowOff>
              </from>
              <to>
                <xdr:col>0</xdr:col>
                <xdr:colOff>962025</xdr:colOff>
                <xdr:row>48</xdr:row>
                <xdr:rowOff>142875</xdr:rowOff>
              </to>
            </anchor>
          </controlPr>
        </control>
      </mc:Choice>
    </mc:AlternateContent>
    <mc:AlternateContent xmlns:mc="http://schemas.openxmlformats.org/markup-compatibility/2006">
      <mc:Choice Requires="x14">
        <control shapeId="376835" r:id="rId11" name="Group Box 3">
          <controlPr defaultSize="0" print="0" autoFill="0" autoPict="0">
            <anchor moveWithCells="1">
              <from>
                <xdr:col>1</xdr:col>
                <xdr:colOff>104775</xdr:colOff>
                <xdr:row>43</xdr:row>
                <xdr:rowOff>0</xdr:rowOff>
              </from>
              <to>
                <xdr:col>2</xdr:col>
                <xdr:colOff>809625</xdr:colOff>
                <xdr:row>57</xdr:row>
                <xdr:rowOff>38100</xdr:rowOff>
              </to>
            </anchor>
          </controlPr>
        </control>
      </mc:Choice>
    </mc:AlternateContent>
    <mc:AlternateContent xmlns:mc="http://schemas.openxmlformats.org/markup-compatibility/2006">
      <mc:Choice Requires="x14">
        <control shapeId="376866" r:id="rId12" name="Check Box 34">
          <controlPr defaultSize="0" autoFill="0" autoLine="0" autoPict="0">
            <anchor moveWithCells="1">
              <from>
                <xdr:col>0</xdr:col>
                <xdr:colOff>1676400</xdr:colOff>
                <xdr:row>32</xdr:row>
                <xdr:rowOff>57150</xdr:rowOff>
              </from>
              <to>
                <xdr:col>1</xdr:col>
                <xdr:colOff>152400</xdr:colOff>
                <xdr:row>33</xdr:row>
                <xdr:rowOff>9525</xdr:rowOff>
              </to>
            </anchor>
          </controlPr>
        </control>
      </mc:Choice>
    </mc:AlternateContent>
    <mc:AlternateContent xmlns:mc="http://schemas.openxmlformats.org/markup-compatibility/2006">
      <mc:Choice Requires="x14">
        <control shapeId="376867" r:id="rId13" name="Check Box 35">
          <controlPr defaultSize="0" autoFill="0" autoLine="0" autoPict="0">
            <anchor moveWithCells="1">
              <from>
                <xdr:col>0</xdr:col>
                <xdr:colOff>1676400</xdr:colOff>
                <xdr:row>33</xdr:row>
                <xdr:rowOff>57150</xdr:rowOff>
              </from>
              <to>
                <xdr:col>1</xdr:col>
                <xdr:colOff>152400</xdr:colOff>
                <xdr:row>34</xdr:row>
                <xdr:rowOff>9525</xdr:rowOff>
              </to>
            </anchor>
          </controlPr>
        </control>
      </mc:Choice>
    </mc:AlternateContent>
    <mc:AlternateContent xmlns:mc="http://schemas.openxmlformats.org/markup-compatibility/2006">
      <mc:Choice Requires="x14">
        <control shapeId="376868" r:id="rId14" name="Check Box 36">
          <controlPr defaultSize="0" autoFill="0" autoLine="0" autoPict="0">
            <anchor moveWithCells="1">
              <from>
                <xdr:col>0</xdr:col>
                <xdr:colOff>1676400</xdr:colOff>
                <xdr:row>34</xdr:row>
                <xdr:rowOff>57150</xdr:rowOff>
              </from>
              <to>
                <xdr:col>1</xdr:col>
                <xdr:colOff>152400</xdr:colOff>
                <xdr:row>35</xdr:row>
                <xdr:rowOff>9525</xdr:rowOff>
              </to>
            </anchor>
          </controlPr>
        </control>
      </mc:Choice>
    </mc:AlternateContent>
    <mc:AlternateContent xmlns:mc="http://schemas.openxmlformats.org/markup-compatibility/2006">
      <mc:Choice Requires="x14">
        <control shapeId="376869" r:id="rId15" name="Check Box 37">
          <controlPr defaultSize="0" autoFill="0" autoLine="0" autoPict="0">
            <anchor moveWithCells="1">
              <from>
                <xdr:col>0</xdr:col>
                <xdr:colOff>1676400</xdr:colOff>
                <xdr:row>35</xdr:row>
                <xdr:rowOff>57150</xdr:rowOff>
              </from>
              <to>
                <xdr:col>1</xdr:col>
                <xdr:colOff>152400</xdr:colOff>
                <xdr:row>36</xdr:row>
                <xdr:rowOff>9525</xdr:rowOff>
              </to>
            </anchor>
          </controlPr>
        </control>
      </mc:Choice>
    </mc:AlternateContent>
    <mc:AlternateContent xmlns:mc="http://schemas.openxmlformats.org/markup-compatibility/2006">
      <mc:Choice Requires="x14">
        <control shapeId="376870" r:id="rId16" name="Check Box 38">
          <controlPr defaultSize="0" autoFill="0" autoLine="0" autoPict="0">
            <anchor moveWithCells="1">
              <from>
                <xdr:col>0</xdr:col>
                <xdr:colOff>1676400</xdr:colOff>
                <xdr:row>36</xdr:row>
                <xdr:rowOff>57150</xdr:rowOff>
              </from>
              <to>
                <xdr:col>1</xdr:col>
                <xdr:colOff>152400</xdr:colOff>
                <xdr:row>37</xdr:row>
                <xdr:rowOff>9525</xdr:rowOff>
              </to>
            </anchor>
          </controlPr>
        </control>
      </mc:Choice>
    </mc:AlternateContent>
    <mc:AlternateContent xmlns:mc="http://schemas.openxmlformats.org/markup-compatibility/2006">
      <mc:Choice Requires="x14">
        <control shapeId="376871" r:id="rId17" name="Check Box 39">
          <controlPr defaultSize="0" autoFill="0" autoLine="0" autoPict="0">
            <anchor moveWithCells="1">
              <from>
                <xdr:col>0</xdr:col>
                <xdr:colOff>1676400</xdr:colOff>
                <xdr:row>37</xdr:row>
                <xdr:rowOff>57150</xdr:rowOff>
              </from>
              <to>
                <xdr:col>1</xdr:col>
                <xdr:colOff>152400</xdr:colOff>
                <xdr:row>38</xdr:row>
                <xdr:rowOff>9525</xdr:rowOff>
              </to>
            </anchor>
          </controlPr>
        </control>
      </mc:Choice>
    </mc:AlternateContent>
    <mc:AlternateContent xmlns:mc="http://schemas.openxmlformats.org/markup-compatibility/2006">
      <mc:Choice Requires="x14">
        <control shapeId="376872" r:id="rId18" name="Check Box 40">
          <controlPr defaultSize="0" autoFill="0" autoLine="0" autoPict="0">
            <anchor moveWithCells="1">
              <from>
                <xdr:col>0</xdr:col>
                <xdr:colOff>1676400</xdr:colOff>
                <xdr:row>38</xdr:row>
                <xdr:rowOff>57150</xdr:rowOff>
              </from>
              <to>
                <xdr:col>1</xdr:col>
                <xdr:colOff>152400</xdr:colOff>
                <xdr:row>39</xdr:row>
                <xdr:rowOff>9525</xdr:rowOff>
              </to>
            </anchor>
          </controlPr>
        </control>
      </mc:Choice>
    </mc:AlternateContent>
    <mc:AlternateContent xmlns:mc="http://schemas.openxmlformats.org/markup-compatibility/2006">
      <mc:Choice Requires="x14">
        <control shapeId="376874" r:id="rId19" name="Check Box 42">
          <controlPr defaultSize="0" autoFill="0" autoLine="0" autoPict="0">
            <anchor moveWithCells="1">
              <from>
                <xdr:col>0</xdr:col>
                <xdr:colOff>1676400</xdr:colOff>
                <xdr:row>39</xdr:row>
                <xdr:rowOff>28575</xdr:rowOff>
              </from>
              <to>
                <xdr:col>2</xdr:col>
                <xdr:colOff>114300</xdr:colOff>
                <xdr:row>39</xdr:row>
                <xdr:rowOff>180975</xdr:rowOff>
              </to>
            </anchor>
          </controlPr>
        </control>
      </mc:Choice>
    </mc:AlternateContent>
    <mc:AlternateContent xmlns:mc="http://schemas.openxmlformats.org/markup-compatibility/2006">
      <mc:Choice Requires="x14">
        <control shapeId="376875" r:id="rId20" name="Group Box 43">
          <controlPr defaultSize="0" print="0" autoFill="0" autoPict="0">
            <anchor moveWithCells="1">
              <from>
                <xdr:col>0</xdr:col>
                <xdr:colOff>333375</xdr:colOff>
                <xdr:row>43</xdr:row>
                <xdr:rowOff>0</xdr:rowOff>
              </from>
              <to>
                <xdr:col>0</xdr:col>
                <xdr:colOff>990600</xdr:colOff>
                <xdr:row>48</xdr:row>
                <xdr:rowOff>152400</xdr:rowOff>
              </to>
            </anchor>
          </controlPr>
        </control>
      </mc:Choice>
    </mc:AlternateContent>
    <mc:AlternateContent xmlns:mc="http://schemas.openxmlformats.org/markup-compatibility/2006">
      <mc:Choice Requires="x14">
        <control shapeId="376876" r:id="rId21" name="Group Box 44">
          <controlPr defaultSize="0" print="0" autoFill="0" autoPict="0">
            <anchor moveWithCells="1">
              <from>
                <xdr:col>0</xdr:col>
                <xdr:colOff>333375</xdr:colOff>
                <xdr:row>43</xdr:row>
                <xdr:rowOff>0</xdr:rowOff>
              </from>
              <to>
                <xdr:col>0</xdr:col>
                <xdr:colOff>962025</xdr:colOff>
                <xdr:row>48</xdr:row>
                <xdr:rowOff>161925</xdr:rowOff>
              </to>
            </anchor>
          </controlPr>
        </control>
      </mc:Choice>
    </mc:AlternateContent>
    <mc:AlternateContent xmlns:mc="http://schemas.openxmlformats.org/markup-compatibility/2006">
      <mc:Choice Requires="x14">
        <control shapeId="376877" r:id="rId22" name="Group Box 45">
          <controlPr defaultSize="0" print="0" autoFill="0" autoPict="0">
            <anchor moveWithCells="1">
              <from>
                <xdr:col>0</xdr:col>
                <xdr:colOff>333375</xdr:colOff>
                <xdr:row>43</xdr:row>
                <xdr:rowOff>0</xdr:rowOff>
              </from>
              <to>
                <xdr:col>0</xdr:col>
                <xdr:colOff>962025</xdr:colOff>
                <xdr:row>48</xdr:row>
                <xdr:rowOff>180975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95" id="{B3E14721-DB1B-4773-A376-5FF8CF38A557}">
            <xm:f>'VNOS PODATKOV'!$D$63=FALSE</xm:f>
            <x14:dxf>
              <font>
                <color theme="0" tint="-0.499984740745262"/>
              </font>
            </x14:dxf>
          </x14:cfRule>
          <xm:sqref>A22:B24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3">
    <tabColor theme="1" tint="0.34998626667073579"/>
  </sheetPr>
  <dimension ref="A1:D45"/>
  <sheetViews>
    <sheetView showGridLines="0" view="pageLayout" topLeftCell="A10" zoomScaleNormal="100" workbookViewId="0">
      <selection activeCell="C45" sqref="C45"/>
    </sheetView>
  </sheetViews>
  <sheetFormatPr defaultColWidth="8.42578125" defaultRowHeight="16.5" x14ac:dyDescent="0.25"/>
  <cols>
    <col min="1" max="1" width="23.7109375" style="4" customWidth="1"/>
    <col min="2" max="2" width="2.42578125" style="4" customWidth="1"/>
    <col min="3" max="3" width="59" style="4" customWidth="1"/>
  </cols>
  <sheetData>
    <row r="1" spans="1:3" ht="23.25" x14ac:dyDescent="0.25">
      <c r="A1" s="436" t="s">
        <v>784</v>
      </c>
      <c r="B1" s="437"/>
      <c r="C1" s="437"/>
    </row>
    <row r="2" spans="1:3" ht="84.95" customHeight="1" x14ac:dyDescent="0.25">
      <c r="A2" s="767" t="s">
        <v>785</v>
      </c>
      <c r="B2" s="767"/>
      <c r="C2" s="767"/>
    </row>
    <row r="4" spans="1:3" ht="15" x14ac:dyDescent="0.25">
      <c r="A4" s="438" t="str">
        <f>'VNOS PODATKOV'!C44</f>
        <v>INVESTITOR</v>
      </c>
      <c r="B4" s="438"/>
      <c r="C4" s="438"/>
    </row>
    <row r="5" spans="1:3" ht="15" x14ac:dyDescent="0.25">
      <c r="A5" s="178" t="str">
        <f>'VNOS PODATKOV'!C45</f>
        <v>INVESTITOR 1</v>
      </c>
      <c r="B5" s="178"/>
      <c r="C5" s="178"/>
    </row>
    <row r="6" spans="1:3" ht="15" x14ac:dyDescent="0.25">
      <c r="A6" s="91" t="str">
        <f>'VNOS PODATKOV'!C46</f>
        <v>ime in priimek ali naziv družbe</v>
      </c>
      <c r="B6" s="91"/>
      <c r="C6" s="82">
        <f>'VNOS PODATKOV'!D46</f>
        <v>0</v>
      </c>
    </row>
    <row r="7" spans="1:3" ht="15" x14ac:dyDescent="0.25">
      <c r="A7" s="91" t="str">
        <f>'VNOS PODATKOV'!C47</f>
        <v>naslov ali poslovni naslov družbe</v>
      </c>
      <c r="B7" s="91"/>
      <c r="C7" s="82">
        <f>'VNOS PODATKOV'!D47</f>
        <v>0</v>
      </c>
    </row>
    <row r="8" spans="1:3" ht="15" x14ac:dyDescent="0.25">
      <c r="A8" s="178" t="str">
        <f>'VNOS PODATKOV'!C49</f>
        <v>INVESTITOR 2</v>
      </c>
      <c r="B8" s="178"/>
      <c r="C8" s="178"/>
    </row>
    <row r="9" spans="1:3" ht="15" x14ac:dyDescent="0.25">
      <c r="A9" s="91" t="str">
        <f>'VNOS PODATKOV'!C50</f>
        <v>ime in priimek ali naziv družbe</v>
      </c>
      <c r="B9" s="91"/>
      <c r="C9" s="82">
        <f>'VNOS PODATKOV'!D50</f>
        <v>0</v>
      </c>
    </row>
    <row r="10" spans="1:3" ht="15" x14ac:dyDescent="0.25">
      <c r="A10" s="91" t="str">
        <f>'VNOS PODATKOV'!C51</f>
        <v>naslov ali poslovni naslov družbe</v>
      </c>
      <c r="B10" s="91"/>
      <c r="C10" s="82">
        <f>'VNOS PODATKOV'!D51</f>
        <v>0</v>
      </c>
    </row>
    <row r="11" spans="1:3" ht="15" x14ac:dyDescent="0.25">
      <c r="A11" s="178" t="str">
        <f>'VNOS PODATKOV'!C53</f>
        <v>INVESTITOR 3</v>
      </c>
      <c r="B11" s="178"/>
      <c r="C11" s="178"/>
    </row>
    <row r="12" spans="1:3" ht="15" x14ac:dyDescent="0.25">
      <c r="A12" s="91" t="str">
        <f>'VNOS PODATKOV'!C54</f>
        <v>ime in priimek ali naziv družbe</v>
      </c>
      <c r="B12" s="91"/>
      <c r="C12" s="82">
        <f>'VNOS PODATKOV'!D54</f>
        <v>0</v>
      </c>
    </row>
    <row r="13" spans="1:3" ht="15" x14ac:dyDescent="0.25">
      <c r="A13" s="91" t="str">
        <f>'VNOS PODATKOV'!C55</f>
        <v>naslov ali poslovni naslov družbe</v>
      </c>
      <c r="B13" s="91"/>
      <c r="C13" s="82">
        <f>'VNOS PODATKOV'!D55</f>
        <v>0</v>
      </c>
    </row>
    <row r="14" spans="1:3" ht="15" x14ac:dyDescent="0.25">
      <c r="A14" s="178"/>
      <c r="B14" s="178"/>
      <c r="C14" s="82"/>
    </row>
    <row r="15" spans="1:3" ht="15" x14ac:dyDescent="0.25">
      <c r="A15" s="438" t="str">
        <f>'VNOS PODATKOV'!C57</f>
        <v>KONTAKTNA OSEBA</v>
      </c>
      <c r="B15" s="438"/>
      <c r="C15" s="438"/>
    </row>
    <row r="16" spans="1:3" ht="15" x14ac:dyDescent="0.25">
      <c r="A16" s="102" t="str">
        <f>'VNOS PODATKOV'!C58</f>
        <v>ime in priimek</v>
      </c>
      <c r="B16" s="102"/>
      <c r="C16" s="108">
        <f>'VNOS PODATKOV'!D58</f>
        <v>0</v>
      </c>
    </row>
    <row r="17" spans="1:4" ht="15" x14ac:dyDescent="0.25">
      <c r="A17" s="102" t="str">
        <f>'VNOS PODATKOV'!C59</f>
        <v>telefonska številka</v>
      </c>
      <c r="B17" s="102"/>
      <c r="C17" s="108">
        <f>'VNOS PODATKOV'!D59</f>
        <v>0</v>
      </c>
    </row>
    <row r="18" spans="1:4" ht="15" x14ac:dyDescent="0.25">
      <c r="A18" s="102" t="str">
        <f>'VNOS PODATKOV'!C60</f>
        <v>elektronski naslov</v>
      </c>
      <c r="B18" s="102"/>
      <c r="C18" s="237">
        <f>'VNOS PODATKOV'!D60</f>
        <v>0</v>
      </c>
    </row>
    <row r="19" spans="1:4" ht="15" x14ac:dyDescent="0.25">
      <c r="A19" s="47"/>
      <c r="B19" s="47"/>
      <c r="C19" s="108"/>
    </row>
    <row r="20" spans="1:4" ht="15" x14ac:dyDescent="0.25">
      <c r="A20" s="438" t="str">
        <f>'VNOS PODATKOV'!C61</f>
        <v>POOBLAŠČENEC</v>
      </c>
      <c r="B20" s="438"/>
      <c r="C20" s="438"/>
      <c r="D20" s="32"/>
    </row>
    <row r="21" spans="1:4" ht="15" x14ac:dyDescent="0.25">
      <c r="A21" s="110" t="str">
        <f>'VNOS PODATKOV'!C62</f>
        <v>podatki se vpišejo, kadar je imenovan pooblaščenec</v>
      </c>
      <c r="B21" s="62"/>
      <c r="C21" s="62"/>
    </row>
    <row r="22" spans="1:4" ht="17.25" customHeight="1" x14ac:dyDescent="0.25">
      <c r="A22" s="102" t="str">
        <f>'VNOS PODATKOV'!C64</f>
        <v>ime in priimek ali naziv družbe</v>
      </c>
      <c r="B22" s="102"/>
      <c r="C22" s="97" t="str">
        <f>IF('VNOS PODATKOV'!D$63=TRUE,'VNOS PODATKOV'!D64, "")</f>
        <v/>
      </c>
    </row>
    <row r="23" spans="1:4" ht="15" x14ac:dyDescent="0.25">
      <c r="A23" s="102" t="str">
        <f>'VNOS PODATKOV'!C65</f>
        <v>naslov ali poslovni naslov družbe</v>
      </c>
      <c r="B23" s="102"/>
      <c r="C23" s="97" t="str">
        <f>IF('VNOS PODATKOV'!D$63=TRUE,'VNOS PODATKOV'!D65, "")</f>
        <v/>
      </c>
    </row>
    <row r="24" spans="1:4" ht="15" x14ac:dyDescent="0.25">
      <c r="A24" s="47"/>
      <c r="B24" s="47"/>
      <c r="C24" s="97"/>
    </row>
    <row r="25" spans="1:4" ht="15" x14ac:dyDescent="0.25">
      <c r="A25" s="438" t="s">
        <v>580</v>
      </c>
      <c r="B25" s="438"/>
      <c r="C25" s="438"/>
    </row>
    <row r="26" spans="1:4" ht="15" x14ac:dyDescent="0.25">
      <c r="A26" s="47" t="s">
        <v>98</v>
      </c>
      <c r="B26" s="47"/>
      <c r="C26" s="209"/>
    </row>
    <row r="27" spans="1:4" ht="15" customHeight="1" x14ac:dyDescent="0.25">
      <c r="A27" s="102" t="s">
        <v>2</v>
      </c>
      <c r="B27" s="102"/>
      <c r="C27" s="209"/>
    </row>
    <row r="28" spans="1:4" ht="15" customHeight="1" x14ac:dyDescent="0.25">
      <c r="A28" s="47"/>
      <c r="B28" s="47"/>
      <c r="C28" s="47"/>
    </row>
    <row r="29" spans="1:4" ht="15" x14ac:dyDescent="0.25">
      <c r="A29" s="438" t="s">
        <v>1095</v>
      </c>
      <c r="B29" s="438"/>
      <c r="C29" s="438"/>
    </row>
    <row r="30" spans="1:4" ht="15" x14ac:dyDescent="0.25">
      <c r="A30" s="272" t="s">
        <v>774</v>
      </c>
      <c r="B30" s="272"/>
      <c r="C30" s="209"/>
    </row>
    <row r="31" spans="1:4" x14ac:dyDescent="0.25">
      <c r="A31" s="27" t="str">
        <f>'VNOS PODATKOV'!C175</f>
        <v>naziv gradnje</v>
      </c>
      <c r="B31" s="36"/>
      <c r="C31" s="22">
        <f>'VNOS PODATKOV'!D175</f>
        <v>0</v>
      </c>
    </row>
    <row r="32" spans="1:4" s="54" customFormat="1" ht="27" x14ac:dyDescent="0.25">
      <c r="A32" s="228" t="s">
        <v>1096</v>
      </c>
      <c r="B32" s="275"/>
      <c r="C32" s="279"/>
      <c r="D32"/>
    </row>
    <row r="33" spans="1:4" s="54" customFormat="1" ht="15" x14ac:dyDescent="0.25">
      <c r="A33" s="228"/>
      <c r="B33" s="228"/>
      <c r="C33" s="228"/>
      <c r="D33"/>
    </row>
    <row r="34" spans="1:4" ht="15" x14ac:dyDescent="0.25">
      <c r="A34" s="438" t="s">
        <v>798</v>
      </c>
      <c r="B34" s="438"/>
      <c r="C34" s="438"/>
    </row>
    <row r="35" spans="1:4" s="54" customFormat="1" ht="16.350000000000001" customHeight="1" x14ac:dyDescent="0.3">
      <c r="B35" s="135" t="b">
        <v>0</v>
      </c>
      <c r="C35" s="281" t="s">
        <v>786</v>
      </c>
      <c r="D35"/>
    </row>
    <row r="36" spans="1:4" s="54" customFormat="1" ht="16.350000000000001" customHeight="1" x14ac:dyDescent="0.3">
      <c r="A36" s="274"/>
      <c r="B36" s="135" t="b">
        <v>0</v>
      </c>
      <c r="C36" s="281" t="s">
        <v>787</v>
      </c>
    </row>
    <row r="37" spans="1:4" s="54" customFormat="1" ht="16.350000000000001" customHeight="1" x14ac:dyDescent="0.3">
      <c r="A37" s="254"/>
      <c r="B37" s="135" t="b">
        <v>0</v>
      </c>
      <c r="C37" s="281" t="s">
        <v>788</v>
      </c>
    </row>
    <row r="38" spans="1:4" s="54" customFormat="1" ht="16.350000000000001" customHeight="1" x14ac:dyDescent="0.25">
      <c r="A38" s="224"/>
      <c r="B38" s="224"/>
      <c r="C38" s="273"/>
    </row>
    <row r="39" spans="1:4" s="54" customFormat="1" ht="29.25" customHeight="1" x14ac:dyDescent="0.25">
      <c r="A39" s="366" t="s">
        <v>789</v>
      </c>
      <c r="B39" s="276"/>
      <c r="C39" s="280"/>
    </row>
    <row r="40" spans="1:4" s="54" customFormat="1" ht="15" x14ac:dyDescent="0.25">
      <c r="A40" s="278"/>
      <c r="B40" s="278"/>
      <c r="C40" s="278"/>
    </row>
    <row r="41" spans="1:4" s="54" customFormat="1" ht="16.350000000000001" customHeight="1" x14ac:dyDescent="0.25">
      <c r="B41" s="277"/>
      <c r="C41" s="388" t="s">
        <v>948</v>
      </c>
    </row>
    <row r="42" spans="1:4" ht="15" x14ac:dyDescent="0.25">
      <c r="A42" s="5"/>
      <c r="B42" s="5"/>
      <c r="C42" s="5"/>
    </row>
    <row r="43" spans="1:4" x14ac:dyDescent="0.25">
      <c r="A43" s="72" t="s">
        <v>168</v>
      </c>
      <c r="B43" s="21"/>
      <c r="C43" s="63" t="s">
        <v>116</v>
      </c>
    </row>
    <row r="44" spans="1:4" ht="15" x14ac:dyDescent="0.25">
      <c r="A44" s="283">
        <f ca="1">TODAY()</f>
        <v>45013</v>
      </c>
      <c r="B44" s="172"/>
      <c r="C44" s="603"/>
    </row>
    <row r="45" spans="1:4" ht="15" x14ac:dyDescent="0.25">
      <c r="A45" s="340"/>
      <c r="B45" s="46"/>
      <c r="C45" s="604"/>
    </row>
  </sheetData>
  <sheetProtection sheet="1" objects="1" scenarios="1"/>
  <mergeCells count="1">
    <mergeCell ref="A2:C2"/>
  </mergeCells>
  <conditionalFormatting sqref="C26">
    <cfRule type="expression" dxfId="10" priority="3">
      <formula>NOT(ISBLANK(C26:C27))</formula>
    </cfRule>
  </conditionalFormatting>
  <conditionalFormatting sqref="C35:C36">
    <cfRule type="expression" dxfId="9" priority="1610">
      <formula>NOT(ISBLANK(C35:C41))</formula>
    </cfRule>
  </conditionalFormatting>
  <conditionalFormatting sqref="C27">
    <cfRule type="expression" dxfId="8" priority="1629">
      <formula>NOT(ISBLANK(C27:C41))</formula>
    </cfRule>
  </conditionalFormatting>
  <conditionalFormatting sqref="C30">
    <cfRule type="expression" dxfId="7" priority="1916">
      <formula>NOT(ISBLANK(C30:C41))</formula>
    </cfRule>
  </conditionalFormatting>
  <conditionalFormatting sqref="C37">
    <cfRule type="expression" dxfId="6" priority="2008">
      <formula>NOT(ISBLANK(C37:C45))</formula>
    </cfRule>
  </conditionalFormatting>
  <conditionalFormatting sqref="C32">
    <cfRule type="expression" dxfId="5" priority="2010">
      <formula>NOT(ISBLANK(C32:C45))</formula>
    </cfRule>
  </conditionalFormatting>
  <conditionalFormatting sqref="C38:C39">
    <cfRule type="expression" dxfId="4" priority="2012">
      <formula>NOT(ISBLANK(C38:C45))</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377859" r:id="rId4" name="CommandButton1">
          <controlPr defaultSize="0" print="0" autoLine="0" r:id="rId5">
            <anchor>
              <from>
                <xdr:col>2</xdr:col>
                <xdr:colOff>2352675</xdr:colOff>
                <xdr:row>0</xdr:row>
                <xdr:rowOff>76200</xdr:rowOff>
              </from>
              <to>
                <xdr:col>2</xdr:col>
                <xdr:colOff>4152900</xdr:colOff>
                <xdr:row>1</xdr:row>
                <xdr:rowOff>0</xdr:rowOff>
              </to>
            </anchor>
          </controlPr>
        </control>
      </mc:Choice>
      <mc:Fallback>
        <control shapeId="377859" r:id="rId4" name="CommandButton1"/>
      </mc:Fallback>
    </mc:AlternateContent>
    <mc:AlternateContent xmlns:mc="http://schemas.openxmlformats.org/markup-compatibility/2006">
      <mc:Choice Requires="x14">
        <control shapeId="377860" r:id="rId6" name="CommandButton2">
          <controlPr defaultSize="0" print="0" autoLine="0" r:id="rId7">
            <anchor>
              <from>
                <xdr:col>2</xdr:col>
                <xdr:colOff>2352675</xdr:colOff>
                <xdr:row>1</xdr:row>
                <xdr:rowOff>57150</xdr:rowOff>
              </from>
              <to>
                <xdr:col>2</xdr:col>
                <xdr:colOff>4152900</xdr:colOff>
                <xdr:row>1</xdr:row>
                <xdr:rowOff>276225</xdr:rowOff>
              </to>
            </anchor>
          </controlPr>
        </control>
      </mc:Choice>
      <mc:Fallback>
        <control shapeId="377860" r:id="rId6" name="CommandButton2"/>
      </mc:Fallback>
    </mc:AlternateContent>
    <mc:AlternateContent xmlns:mc="http://schemas.openxmlformats.org/markup-compatibility/2006">
      <mc:Choice Requires="x14">
        <control shapeId="377861" r:id="rId8" name="CommandButton3">
          <controlPr defaultSize="0" print="0" autoLine="0" r:id="rId9">
            <anchor>
              <from>
                <xdr:col>2</xdr:col>
                <xdr:colOff>2352675</xdr:colOff>
                <xdr:row>1</xdr:row>
                <xdr:rowOff>323850</xdr:rowOff>
              </from>
              <to>
                <xdr:col>2</xdr:col>
                <xdr:colOff>4152900</xdr:colOff>
                <xdr:row>1</xdr:row>
                <xdr:rowOff>542925</xdr:rowOff>
              </to>
            </anchor>
          </controlPr>
        </control>
      </mc:Choice>
      <mc:Fallback>
        <control shapeId="377861" r:id="rId8" name="CommandButton3"/>
      </mc:Fallback>
    </mc:AlternateContent>
    <mc:AlternateContent xmlns:mc="http://schemas.openxmlformats.org/markup-compatibility/2006">
      <mc:Choice Requires="x14">
        <control shapeId="377857" r:id="rId10" name="Group Box 1">
          <controlPr defaultSize="0" print="0" autoFill="0" autoPict="0">
            <anchor moveWithCells="1">
              <from>
                <xdr:col>0</xdr:col>
                <xdr:colOff>333375</xdr:colOff>
                <xdr:row>41</xdr:row>
                <xdr:rowOff>0</xdr:rowOff>
              </from>
              <to>
                <xdr:col>0</xdr:col>
                <xdr:colOff>962025</xdr:colOff>
                <xdr:row>46</xdr:row>
                <xdr:rowOff>123825</xdr:rowOff>
              </to>
            </anchor>
          </controlPr>
        </control>
      </mc:Choice>
    </mc:AlternateContent>
    <mc:AlternateContent xmlns:mc="http://schemas.openxmlformats.org/markup-compatibility/2006">
      <mc:Choice Requires="x14">
        <control shapeId="377858" r:id="rId11" name="Group Box 2">
          <controlPr defaultSize="0" print="0" autoFill="0" autoPict="0">
            <anchor moveWithCells="1">
              <from>
                <xdr:col>1</xdr:col>
                <xdr:colOff>104775</xdr:colOff>
                <xdr:row>41</xdr:row>
                <xdr:rowOff>0</xdr:rowOff>
              </from>
              <to>
                <xdr:col>2</xdr:col>
                <xdr:colOff>809625</xdr:colOff>
                <xdr:row>54</xdr:row>
                <xdr:rowOff>171450</xdr:rowOff>
              </to>
            </anchor>
          </controlPr>
        </control>
      </mc:Choice>
    </mc:AlternateContent>
    <mc:AlternateContent xmlns:mc="http://schemas.openxmlformats.org/markup-compatibility/2006">
      <mc:Choice Requires="x14">
        <control shapeId="377862" r:id="rId12" name="Check Box 6">
          <controlPr defaultSize="0" autoFill="0" autoLine="0" autoPict="0">
            <anchor moveWithCells="1">
              <from>
                <xdr:col>0</xdr:col>
                <xdr:colOff>1676400</xdr:colOff>
                <xdr:row>34</xdr:row>
                <xdr:rowOff>57150</xdr:rowOff>
              </from>
              <to>
                <xdr:col>1</xdr:col>
                <xdr:colOff>152400</xdr:colOff>
                <xdr:row>35</xdr:row>
                <xdr:rowOff>9525</xdr:rowOff>
              </to>
            </anchor>
          </controlPr>
        </control>
      </mc:Choice>
    </mc:AlternateContent>
    <mc:AlternateContent xmlns:mc="http://schemas.openxmlformats.org/markup-compatibility/2006">
      <mc:Choice Requires="x14">
        <control shapeId="377863" r:id="rId13" name="Check Box 7">
          <controlPr defaultSize="0" autoFill="0" autoLine="0" autoPict="0">
            <anchor moveWithCells="1">
              <from>
                <xdr:col>0</xdr:col>
                <xdr:colOff>1676400</xdr:colOff>
                <xdr:row>35</xdr:row>
                <xdr:rowOff>57150</xdr:rowOff>
              </from>
              <to>
                <xdr:col>1</xdr:col>
                <xdr:colOff>152400</xdr:colOff>
                <xdr:row>36</xdr:row>
                <xdr:rowOff>9525</xdr:rowOff>
              </to>
            </anchor>
          </controlPr>
        </control>
      </mc:Choice>
    </mc:AlternateContent>
    <mc:AlternateContent xmlns:mc="http://schemas.openxmlformats.org/markup-compatibility/2006">
      <mc:Choice Requires="x14">
        <control shapeId="377864" r:id="rId14" name="Check Box 8">
          <controlPr defaultSize="0" autoFill="0" autoLine="0" autoPict="0">
            <anchor moveWithCells="1">
              <from>
                <xdr:col>0</xdr:col>
                <xdr:colOff>1676400</xdr:colOff>
                <xdr:row>36</xdr:row>
                <xdr:rowOff>57150</xdr:rowOff>
              </from>
              <to>
                <xdr:col>1</xdr:col>
                <xdr:colOff>152400</xdr:colOff>
                <xdr:row>37</xdr:row>
                <xdr:rowOff>9525</xdr:rowOff>
              </to>
            </anchor>
          </controlPr>
        </control>
      </mc:Choice>
    </mc:AlternateContent>
    <mc:AlternateContent xmlns:mc="http://schemas.openxmlformats.org/markup-compatibility/2006">
      <mc:Choice Requires="x14">
        <control shapeId="377865" r:id="rId15" name="Group Box 9">
          <controlPr defaultSize="0" print="0" autoFill="0" autoPict="0">
            <anchor moveWithCells="1">
              <from>
                <xdr:col>0</xdr:col>
                <xdr:colOff>333375</xdr:colOff>
                <xdr:row>41</xdr:row>
                <xdr:rowOff>0</xdr:rowOff>
              </from>
              <to>
                <xdr:col>0</xdr:col>
                <xdr:colOff>962025</xdr:colOff>
                <xdr:row>46</xdr:row>
                <xdr:rowOff>123825</xdr:rowOff>
              </to>
            </anchor>
          </controlPr>
        </control>
      </mc:Choice>
    </mc:AlternateContent>
    <mc:AlternateContent xmlns:mc="http://schemas.openxmlformats.org/markup-compatibility/2006">
      <mc:Choice Requires="x14">
        <control shapeId="377866" r:id="rId16" name="Group Box 10">
          <controlPr defaultSize="0" print="0" autoFill="0" autoPict="0">
            <anchor moveWithCells="1">
              <from>
                <xdr:col>0</xdr:col>
                <xdr:colOff>333375</xdr:colOff>
                <xdr:row>41</xdr:row>
                <xdr:rowOff>0</xdr:rowOff>
              </from>
              <to>
                <xdr:col>0</xdr:col>
                <xdr:colOff>990600</xdr:colOff>
                <xdr:row>46</xdr:row>
                <xdr:rowOff>152400</xdr:rowOff>
              </to>
            </anchor>
          </controlPr>
        </control>
      </mc:Choice>
    </mc:AlternateContent>
    <mc:AlternateContent xmlns:mc="http://schemas.openxmlformats.org/markup-compatibility/2006">
      <mc:Choice Requires="x14">
        <control shapeId="377867" r:id="rId17" name="Group Box 11">
          <controlPr defaultSize="0" print="0" autoFill="0" autoPict="0">
            <anchor moveWithCells="1">
              <from>
                <xdr:col>0</xdr:col>
                <xdr:colOff>333375</xdr:colOff>
                <xdr:row>41</xdr:row>
                <xdr:rowOff>0</xdr:rowOff>
              </from>
              <to>
                <xdr:col>0</xdr:col>
                <xdr:colOff>962025</xdr:colOff>
                <xdr:row>46</xdr:row>
                <xdr:rowOff>161925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96" id="{BAF052D8-2B78-40C4-9857-E740BEB4DE1B}">
            <xm:f>'VNOS PODATKOV'!$D$63=FALSE</xm:f>
            <x14:dxf>
              <font>
                <color theme="0" tint="-0.499984740745262"/>
              </font>
            </x14:dxf>
          </x14:cfRule>
          <xm:sqref>A22:B24</xm:sqref>
        </x14:conditionalFormatting>
      </x14:conditionalFormatting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4">
    <tabColor rgb="FF00CC99"/>
  </sheetPr>
  <dimension ref="A1:C43"/>
  <sheetViews>
    <sheetView showGridLines="0" view="pageLayout" topLeftCell="A7" zoomScaleNormal="100" workbookViewId="0"/>
  </sheetViews>
  <sheetFormatPr defaultColWidth="8.42578125" defaultRowHeight="16.5" x14ac:dyDescent="0.25"/>
  <cols>
    <col min="1" max="1" width="23.7109375" style="4" customWidth="1"/>
    <col min="2" max="2" width="2.42578125" style="4" customWidth="1"/>
    <col min="3" max="3" width="59" style="4" customWidth="1"/>
  </cols>
  <sheetData>
    <row r="1" spans="1:3" ht="23.25" x14ac:dyDescent="0.25">
      <c r="A1" s="427" t="s">
        <v>790</v>
      </c>
      <c r="B1" s="428"/>
      <c r="C1" s="428"/>
    </row>
    <row r="2" spans="1:3" ht="84.95" customHeight="1" x14ac:dyDescent="0.25">
      <c r="A2" s="660" t="s">
        <v>791</v>
      </c>
      <c r="B2" s="660"/>
      <c r="C2" s="660"/>
    </row>
    <row r="4" spans="1:3" ht="15" x14ac:dyDescent="0.25">
      <c r="A4" s="768" t="str">
        <f>'VNOS PODATKOV'!C44</f>
        <v>INVESTITOR</v>
      </c>
      <c r="B4" s="768"/>
      <c r="C4" s="768"/>
    </row>
    <row r="5" spans="1:3" ht="15" x14ac:dyDescent="0.25">
      <c r="A5" s="178" t="str">
        <f>'VNOS PODATKOV'!C45</f>
        <v>INVESTITOR 1</v>
      </c>
      <c r="B5" s="178"/>
      <c r="C5" s="178"/>
    </row>
    <row r="6" spans="1:3" ht="15" x14ac:dyDescent="0.25">
      <c r="A6" s="91" t="str">
        <f>'VNOS PODATKOV'!C46</f>
        <v>ime in priimek ali naziv družbe</v>
      </c>
      <c r="B6" s="91"/>
      <c r="C6" s="82">
        <f>'VNOS PODATKOV'!D46</f>
        <v>0</v>
      </c>
    </row>
    <row r="7" spans="1:3" ht="15" x14ac:dyDescent="0.25">
      <c r="A7" s="91" t="str">
        <f>'VNOS PODATKOV'!C47</f>
        <v>naslov ali poslovni naslov družbe</v>
      </c>
      <c r="B7" s="91"/>
      <c r="C7" s="82">
        <f>'VNOS PODATKOV'!D47</f>
        <v>0</v>
      </c>
    </row>
    <row r="8" spans="1:3" ht="15" x14ac:dyDescent="0.25">
      <c r="A8" s="178" t="str">
        <f>'VNOS PODATKOV'!C49</f>
        <v>INVESTITOR 2</v>
      </c>
      <c r="B8" s="178"/>
      <c r="C8" s="178"/>
    </row>
    <row r="9" spans="1:3" ht="15" x14ac:dyDescent="0.25">
      <c r="A9" s="91" t="str">
        <f>'VNOS PODATKOV'!C50</f>
        <v>ime in priimek ali naziv družbe</v>
      </c>
      <c r="B9" s="91"/>
      <c r="C9" s="82">
        <f>'VNOS PODATKOV'!D50</f>
        <v>0</v>
      </c>
    </row>
    <row r="10" spans="1:3" ht="15" x14ac:dyDescent="0.25">
      <c r="A10" s="91" t="str">
        <f>'VNOS PODATKOV'!C51</f>
        <v>naslov ali poslovni naslov družbe</v>
      </c>
      <c r="B10" s="91"/>
      <c r="C10" s="82">
        <f>'VNOS PODATKOV'!D51</f>
        <v>0</v>
      </c>
    </row>
    <row r="11" spans="1:3" ht="15" x14ac:dyDescent="0.25">
      <c r="A11" s="178" t="str">
        <f>'VNOS PODATKOV'!C53</f>
        <v>INVESTITOR 3</v>
      </c>
      <c r="B11" s="178"/>
      <c r="C11" s="178"/>
    </row>
    <row r="12" spans="1:3" ht="15" x14ac:dyDescent="0.25">
      <c r="A12" s="91" t="str">
        <f>'VNOS PODATKOV'!C54</f>
        <v>ime in priimek ali naziv družbe</v>
      </c>
      <c r="B12" s="91"/>
      <c r="C12" s="82">
        <f>'VNOS PODATKOV'!D54</f>
        <v>0</v>
      </c>
    </row>
    <row r="13" spans="1:3" ht="15" x14ac:dyDescent="0.25">
      <c r="A13" s="91" t="str">
        <f>'VNOS PODATKOV'!C55</f>
        <v>naslov ali poslovni naslov družbe</v>
      </c>
      <c r="B13" s="91"/>
      <c r="C13" s="82">
        <f>'VNOS PODATKOV'!D55</f>
        <v>0</v>
      </c>
    </row>
    <row r="14" spans="1:3" ht="15" x14ac:dyDescent="0.25">
      <c r="A14" s="178"/>
      <c r="B14" s="178"/>
      <c r="C14" s="82"/>
    </row>
    <row r="15" spans="1:3" ht="15" x14ac:dyDescent="0.25">
      <c r="A15" s="430" t="str">
        <f>'VNOS PODATKOV'!C57</f>
        <v>KONTAKTNA OSEBA</v>
      </c>
      <c r="B15" s="430"/>
      <c r="C15" s="430"/>
    </row>
    <row r="16" spans="1:3" ht="16.5" customHeight="1" x14ac:dyDescent="0.25">
      <c r="A16" s="102" t="str">
        <f>'VNOS PODATKOV'!C58</f>
        <v>ime in priimek</v>
      </c>
      <c r="B16" s="102"/>
      <c r="C16" s="108">
        <f>'VNOS PODATKOV'!D58</f>
        <v>0</v>
      </c>
    </row>
    <row r="17" spans="1:3" ht="17.25" customHeight="1" x14ac:dyDescent="0.25">
      <c r="A17" s="102" t="str">
        <f>'VNOS PODATKOV'!C59</f>
        <v>telefonska številka</v>
      </c>
      <c r="B17" s="102"/>
      <c r="C17" s="108">
        <f>'VNOS PODATKOV'!D59</f>
        <v>0</v>
      </c>
    </row>
    <row r="18" spans="1:3" ht="17.25" customHeight="1" x14ac:dyDescent="0.25">
      <c r="A18" s="102" t="str">
        <f>'VNOS PODATKOV'!C60</f>
        <v>elektronski naslov</v>
      </c>
      <c r="B18" s="102"/>
      <c r="C18" s="237">
        <f>'VNOS PODATKOV'!D60</f>
        <v>0</v>
      </c>
    </row>
    <row r="19" spans="1:3" ht="17.25" customHeight="1" x14ac:dyDescent="0.25">
      <c r="A19" s="47"/>
      <c r="B19" s="47"/>
      <c r="C19" s="108"/>
    </row>
    <row r="20" spans="1:3" ht="15" x14ac:dyDescent="0.25">
      <c r="A20" s="430" t="str">
        <f>'VNOS PODATKOV'!C61</f>
        <v>POOBLAŠČENEC</v>
      </c>
      <c r="B20" s="430"/>
      <c r="C20" s="430"/>
    </row>
    <row r="21" spans="1:3" ht="15" x14ac:dyDescent="0.25">
      <c r="A21" s="110" t="str">
        <f>'VNOS PODATKOV'!C62</f>
        <v>podatki se vpišejo, kadar je imenovan pooblaščenec</v>
      </c>
      <c r="B21" s="62"/>
      <c r="C21" s="62"/>
    </row>
    <row r="22" spans="1:3" ht="17.25" customHeight="1" x14ac:dyDescent="0.25">
      <c r="A22" s="102" t="str">
        <f>'VNOS PODATKOV'!C64</f>
        <v>ime in priimek ali naziv družbe</v>
      </c>
      <c r="B22" s="102"/>
      <c r="C22" s="97" t="str">
        <f>IF('VNOS PODATKOV'!D$63=TRUE,'VNOS PODATKOV'!D64, "")</f>
        <v/>
      </c>
    </row>
    <row r="23" spans="1:3" ht="15" x14ac:dyDescent="0.25">
      <c r="A23" s="102" t="str">
        <f>'VNOS PODATKOV'!C65</f>
        <v>naslov ali poslovni naslov družbe</v>
      </c>
      <c r="B23" s="102"/>
      <c r="C23" s="97" t="str">
        <f>IF('VNOS PODATKOV'!D$63=TRUE,'VNOS PODATKOV'!D65, "")</f>
        <v/>
      </c>
    </row>
    <row r="24" spans="1:3" ht="15" customHeight="1" x14ac:dyDescent="0.25">
      <c r="A24" s="102" t="str">
        <f>'VNOS PODATKOV'!C66</f>
        <v>kontaktna oseba</v>
      </c>
      <c r="B24" s="102"/>
      <c r="C24" s="97" t="str">
        <f>IF('VNOS PODATKOV'!D$63=TRUE,'VNOS PODATKOV'!D66, "")</f>
        <v/>
      </c>
    </row>
    <row r="25" spans="1:3" ht="15" customHeight="1" x14ac:dyDescent="0.25">
      <c r="A25" s="103" t="str">
        <f>'VNOS PODATKOV'!C67</f>
        <v>telefonska številka</v>
      </c>
      <c r="B25" s="102"/>
      <c r="C25" s="97" t="str">
        <f>IF('VNOS PODATKOV'!D$63=TRUE,'VNOS PODATKOV'!D67, "")</f>
        <v/>
      </c>
    </row>
    <row r="26" spans="1:3" ht="15.75" customHeight="1" x14ac:dyDescent="0.25">
      <c r="A26" s="102" t="str">
        <f>'VNOS PODATKOV'!C68</f>
        <v>elektronski naslov</v>
      </c>
      <c r="B26" s="102"/>
      <c r="C26" s="97" t="str">
        <f>IF('VNOS PODATKOV'!D$63=TRUE,'VNOS PODATKOV'!D68, "")</f>
        <v/>
      </c>
    </row>
    <row r="27" spans="1:3" ht="15.75" customHeight="1" x14ac:dyDescent="0.25">
      <c r="A27" s="47"/>
      <c r="B27" s="47"/>
      <c r="C27" s="97"/>
    </row>
    <row r="28" spans="1:3" ht="15" x14ac:dyDescent="0.25">
      <c r="A28" s="430" t="s">
        <v>580</v>
      </c>
      <c r="B28" s="430"/>
      <c r="C28" s="430"/>
    </row>
    <row r="29" spans="1:3" ht="15" x14ac:dyDescent="0.25">
      <c r="A29" s="47" t="s">
        <v>98</v>
      </c>
      <c r="B29" s="47"/>
      <c r="C29" s="97">
        <f>'VNOS PODATKOV'!D378</f>
        <v>0</v>
      </c>
    </row>
    <row r="30" spans="1:3" ht="15" customHeight="1" x14ac:dyDescent="0.25">
      <c r="A30" s="102" t="s">
        <v>2</v>
      </c>
      <c r="B30" s="102"/>
      <c r="C30" s="97">
        <f>'VNOS PODATKOV'!D379</f>
        <v>0</v>
      </c>
    </row>
    <row r="31" spans="1:3" ht="15" customHeight="1" x14ac:dyDescent="0.25">
      <c r="A31" s="47"/>
      <c r="B31" s="47"/>
      <c r="C31" s="97"/>
    </row>
    <row r="32" spans="1:3" ht="15" x14ac:dyDescent="0.25">
      <c r="A32" s="430" t="s">
        <v>796</v>
      </c>
      <c r="B32" s="430"/>
      <c r="C32" s="430"/>
    </row>
    <row r="33" spans="1:3" ht="15" x14ac:dyDescent="0.25">
      <c r="A33" s="272" t="str">
        <f>'VNOS PODATKOV'!C381</f>
        <v>številka odločbe</v>
      </c>
      <c r="B33" s="272"/>
      <c r="C33" s="97">
        <f>'VNOS PODATKOV'!D381</f>
        <v>0</v>
      </c>
    </row>
    <row r="34" spans="1:3" s="54" customFormat="1" ht="16.350000000000001" customHeight="1" x14ac:dyDescent="0.25">
      <c r="A34" s="272" t="str">
        <f>'VNOS PODATKOV'!C382</f>
        <v>datum odločbe</v>
      </c>
      <c r="B34" s="275"/>
      <c r="C34" s="282">
        <f>'VNOS PODATKOV'!D382</f>
        <v>0</v>
      </c>
    </row>
    <row r="35" spans="1:3" s="54" customFormat="1" ht="46.5" customHeight="1" x14ac:dyDescent="0.25">
      <c r="A35" s="366" t="s">
        <v>789</v>
      </c>
      <c r="B35" s="276"/>
      <c r="C35" s="280"/>
    </row>
    <row r="36" spans="1:3" s="54" customFormat="1" ht="15" x14ac:dyDescent="0.25">
      <c r="A36" s="252" t="s">
        <v>797</v>
      </c>
      <c r="B36" s="276"/>
      <c r="C36" s="280"/>
    </row>
    <row r="37" spans="1:3" s="54" customFormat="1" ht="15" x14ac:dyDescent="0.25">
      <c r="A37" s="278"/>
      <c r="B37" s="278"/>
      <c r="C37" s="278"/>
    </row>
    <row r="38" spans="1:3" s="54" customFormat="1" ht="16.350000000000001" customHeight="1" x14ac:dyDescent="0.25">
      <c r="B38" s="277"/>
      <c r="C38" s="388" t="s">
        <v>949</v>
      </c>
    </row>
    <row r="39" spans="1:3" ht="15" x14ac:dyDescent="0.25">
      <c r="A39" s="5"/>
      <c r="B39" s="5"/>
      <c r="C39" s="5"/>
    </row>
    <row r="40" spans="1:3" x14ac:dyDescent="0.25">
      <c r="A40" s="72" t="s">
        <v>168</v>
      </c>
      <c r="B40" s="21"/>
      <c r="C40" s="63" t="s">
        <v>116</v>
      </c>
    </row>
    <row r="41" spans="1:3" ht="15" x14ac:dyDescent="0.25">
      <c r="A41" s="283">
        <f ca="1">TODAY()</f>
        <v>45013</v>
      </c>
      <c r="B41" s="172"/>
      <c r="C41" s="603"/>
    </row>
    <row r="42" spans="1:3" ht="15" x14ac:dyDescent="0.25">
      <c r="A42" s="340"/>
      <c r="B42" s="46"/>
      <c r="C42" s="604"/>
    </row>
    <row r="43" spans="1:3" ht="15" x14ac:dyDescent="0.25">
      <c r="A43" s="340"/>
      <c r="B43" s="340"/>
      <c r="C43" s="340"/>
    </row>
  </sheetData>
  <sheetProtection sheet="1" objects="1" scenarios="1"/>
  <mergeCells count="1">
    <mergeCell ref="A4:C4"/>
  </mergeCells>
  <conditionalFormatting sqref="C35">
    <cfRule type="expression" dxfId="2" priority="1690">
      <formula>NOT(ISBLANK(C35:C37))</formula>
    </cfRule>
  </conditionalFormatting>
  <conditionalFormatting sqref="C36">
    <cfRule type="expression" dxfId="1" priority="1999">
      <formula>NOT(ISBLANK(C36:C43))</formula>
    </cfRule>
  </conditionalFormatting>
  <pageMargins left="0.98425196850393704" right="0.59055118110236227" top="0.59055118110236227" bottom="0.39370078740157483" header="0.19685039370078741" footer="0.19685039370078741"/>
  <pageSetup paperSize="9" orientation="portrait" useFirstPageNumber="1" r:id="rId1"/>
  <headerFooter>
    <firstHeader>&amp;R&amp;"Arial Narrow,Navadno"&amp;8PRILOGA 8
ZAHTEVA ZA IZDAJO PROJEKTNIH IN DRUGIH POGOJEV</firstHeader>
    <firstFooter>&amp;R&amp;"Arial Narrow,Navadno"&amp;8&amp;P</firstFooter>
  </headerFooter>
  <drawing r:id="rId2"/>
  <legacyDrawing r:id="rId3"/>
  <controls>
    <mc:AlternateContent xmlns:mc="http://schemas.openxmlformats.org/markup-compatibility/2006">
      <mc:Choice Requires="x14">
        <control shapeId="398341" r:id="rId4" name="CommandButton30">
          <controlPr defaultSize="0" print="0" autoLine="0" autoPict="0" r:id="rId5">
            <anchor>
              <from>
                <xdr:col>2</xdr:col>
                <xdr:colOff>2638425</xdr:colOff>
                <xdr:row>1</xdr:row>
                <xdr:rowOff>552450</xdr:rowOff>
              </from>
              <to>
                <xdr:col>4</xdr:col>
                <xdr:colOff>180975</xdr:colOff>
                <xdr:row>1</xdr:row>
                <xdr:rowOff>552450</xdr:rowOff>
              </to>
            </anchor>
          </controlPr>
        </control>
      </mc:Choice>
      <mc:Fallback>
        <control shapeId="398341" r:id="rId4" name="CommandButton30"/>
      </mc:Fallback>
    </mc:AlternateContent>
    <mc:AlternateContent xmlns:mc="http://schemas.openxmlformats.org/markup-compatibility/2006">
      <mc:Choice Requires="x14">
        <control shapeId="398340" r:id="rId6" name="CommandButton20">
          <controlPr defaultSize="0" print="0" autoLine="0" autoPict="0" r:id="rId7">
            <anchor>
              <from>
                <xdr:col>2</xdr:col>
                <xdr:colOff>2638425</xdr:colOff>
                <xdr:row>1</xdr:row>
                <xdr:rowOff>285750</xdr:rowOff>
              </from>
              <to>
                <xdr:col>4</xdr:col>
                <xdr:colOff>180975</xdr:colOff>
                <xdr:row>1</xdr:row>
                <xdr:rowOff>285750</xdr:rowOff>
              </to>
            </anchor>
          </controlPr>
        </control>
      </mc:Choice>
      <mc:Fallback>
        <control shapeId="398340" r:id="rId6" name="CommandButton20"/>
      </mc:Fallback>
    </mc:AlternateContent>
    <mc:AlternateContent xmlns:mc="http://schemas.openxmlformats.org/markup-compatibility/2006">
      <mc:Choice Requires="x14">
        <control shapeId="398339" r:id="rId8" name="CommandButton10">
          <controlPr defaultSize="0" print="0" autoLine="0" autoPict="0" r:id="rId9">
            <anchor>
              <from>
                <xdr:col>2</xdr:col>
                <xdr:colOff>2638425</xdr:colOff>
                <xdr:row>1</xdr:row>
                <xdr:rowOff>28575</xdr:rowOff>
              </from>
              <to>
                <xdr:col>4</xdr:col>
                <xdr:colOff>180975</xdr:colOff>
                <xdr:row>1</xdr:row>
                <xdr:rowOff>28575</xdr:rowOff>
              </to>
            </anchor>
          </controlPr>
        </control>
      </mc:Choice>
      <mc:Fallback>
        <control shapeId="398339" r:id="rId8" name="CommandButton10"/>
      </mc:Fallback>
    </mc:AlternateContent>
    <mc:AlternateContent xmlns:mc="http://schemas.openxmlformats.org/markup-compatibility/2006">
      <mc:Choice Requires="x14">
        <control shapeId="398355" r:id="rId10" name="CommandButton1">
          <controlPr defaultSize="0" print="0" autoLine="0" r:id="rId11">
            <anchor>
              <from>
                <xdr:col>2</xdr:col>
                <xdr:colOff>2324100</xdr:colOff>
                <xdr:row>0</xdr:row>
                <xdr:rowOff>66675</xdr:rowOff>
              </from>
              <to>
                <xdr:col>2</xdr:col>
                <xdr:colOff>4124325</xdr:colOff>
                <xdr:row>0</xdr:row>
                <xdr:rowOff>276225</xdr:rowOff>
              </to>
            </anchor>
          </controlPr>
        </control>
      </mc:Choice>
      <mc:Fallback>
        <control shapeId="398355" r:id="rId10" name="CommandButton1"/>
      </mc:Fallback>
    </mc:AlternateContent>
    <mc:AlternateContent xmlns:mc="http://schemas.openxmlformats.org/markup-compatibility/2006">
      <mc:Choice Requires="x14">
        <control shapeId="398356" r:id="rId12" name="CommandButton2">
          <controlPr defaultSize="0" print="0" autoLine="0" r:id="rId13">
            <anchor>
              <from>
                <xdr:col>2</xdr:col>
                <xdr:colOff>2305050</xdr:colOff>
                <xdr:row>1</xdr:row>
                <xdr:rowOff>38100</xdr:rowOff>
              </from>
              <to>
                <xdr:col>2</xdr:col>
                <xdr:colOff>4105275</xdr:colOff>
                <xdr:row>1</xdr:row>
                <xdr:rowOff>257175</xdr:rowOff>
              </to>
            </anchor>
          </controlPr>
        </control>
      </mc:Choice>
      <mc:Fallback>
        <control shapeId="398356" r:id="rId12" name="CommandButton2"/>
      </mc:Fallback>
    </mc:AlternateContent>
    <mc:AlternateContent xmlns:mc="http://schemas.openxmlformats.org/markup-compatibility/2006">
      <mc:Choice Requires="x14">
        <control shapeId="398357" r:id="rId14" name="CommandButton3">
          <controlPr defaultSize="0" print="0" autoLine="0" r:id="rId15">
            <anchor>
              <from>
                <xdr:col>2</xdr:col>
                <xdr:colOff>2305050</xdr:colOff>
                <xdr:row>1</xdr:row>
                <xdr:rowOff>304800</xdr:rowOff>
              </from>
              <to>
                <xdr:col>2</xdr:col>
                <xdr:colOff>4105275</xdr:colOff>
                <xdr:row>1</xdr:row>
                <xdr:rowOff>523875</xdr:rowOff>
              </to>
            </anchor>
          </controlPr>
        </control>
      </mc:Choice>
      <mc:Fallback>
        <control shapeId="398357" r:id="rId14" name="CommandButton3"/>
      </mc:Fallback>
    </mc:AlternateContent>
    <mc:AlternateContent xmlns:mc="http://schemas.openxmlformats.org/markup-compatibility/2006">
      <mc:Choice Requires="x14">
        <control shapeId="398337" r:id="rId16" name="Group Box 1">
          <controlPr defaultSize="0" print="0" autoFill="0" autoPict="0">
            <anchor moveWithCells="1">
              <from>
                <xdr:col>0</xdr:col>
                <xdr:colOff>333375</xdr:colOff>
                <xdr:row>38</xdr:row>
                <xdr:rowOff>0</xdr:rowOff>
              </from>
              <to>
                <xdr:col>0</xdr:col>
                <xdr:colOff>962025</xdr:colOff>
                <xdr:row>43</xdr:row>
                <xdr:rowOff>142875</xdr:rowOff>
              </to>
            </anchor>
          </controlPr>
        </control>
      </mc:Choice>
    </mc:AlternateContent>
    <mc:AlternateContent xmlns:mc="http://schemas.openxmlformats.org/markup-compatibility/2006">
      <mc:Choice Requires="x14">
        <control shapeId="398338" r:id="rId17" name="Group Box 2">
          <controlPr defaultSize="0" print="0" autoFill="0" autoPict="0">
            <anchor moveWithCells="1">
              <from>
                <xdr:col>1</xdr:col>
                <xdr:colOff>104775</xdr:colOff>
                <xdr:row>38</xdr:row>
                <xdr:rowOff>0</xdr:rowOff>
              </from>
              <to>
                <xdr:col>2</xdr:col>
                <xdr:colOff>809625</xdr:colOff>
                <xdr:row>51</xdr:row>
                <xdr:rowOff>190500</xdr:rowOff>
              </to>
            </anchor>
          </controlPr>
        </control>
      </mc:Choice>
    </mc:AlternateContent>
    <mc:AlternateContent xmlns:mc="http://schemas.openxmlformats.org/markup-compatibility/2006">
      <mc:Choice Requires="x14">
        <control shapeId="398345" r:id="rId18" name="Group Box 9">
          <controlPr defaultSize="0" print="0" autoFill="0" autoPict="0">
            <anchor moveWithCells="1">
              <from>
                <xdr:col>0</xdr:col>
                <xdr:colOff>333375</xdr:colOff>
                <xdr:row>38</xdr:row>
                <xdr:rowOff>0</xdr:rowOff>
              </from>
              <to>
                <xdr:col>0</xdr:col>
                <xdr:colOff>962025</xdr:colOff>
                <xdr:row>43</xdr:row>
                <xdr:rowOff>142875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997" id="{80AABE36-B902-48ED-B08E-E8B73F6791CC}">
            <xm:f>'VNOS PODATKOV'!$D$63=FALSE</xm:f>
            <x14:dxf>
              <font>
                <color theme="0" tint="-0.499984740745262"/>
              </font>
            </x14:dxf>
          </x14:cfRule>
          <xm:sqref>A22:B27</xm:sqref>
        </x14:conditionalFormatting>
      </x14:conditionalFormatting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tabColor theme="0" tint="-0.34998626667073579"/>
  </sheetPr>
  <dimension ref="A1:E26"/>
  <sheetViews>
    <sheetView showGridLines="0" view="pageLayout" zoomScaleNormal="100" workbookViewId="0">
      <selection activeCell="B18" sqref="B18"/>
    </sheetView>
  </sheetViews>
  <sheetFormatPr defaultColWidth="8.7109375" defaultRowHeight="16.5" x14ac:dyDescent="0.25"/>
  <cols>
    <col min="1" max="2" width="42.140625" style="4" customWidth="1"/>
  </cols>
  <sheetData>
    <row r="1" spans="1:2" ht="23.25" x14ac:dyDescent="0.25">
      <c r="A1" s="68" t="s">
        <v>964</v>
      </c>
      <c r="B1" s="31"/>
    </row>
    <row r="2" spans="1:2" ht="84.95" customHeight="1" x14ac:dyDescent="0.25">
      <c r="A2" s="699" t="s">
        <v>965</v>
      </c>
      <c r="B2" s="699"/>
    </row>
    <row r="3" spans="1:2" x14ac:dyDescent="0.25">
      <c r="A3" s="36"/>
      <c r="B3" s="36"/>
    </row>
    <row r="4" spans="1:2" ht="15" x14ac:dyDescent="0.25">
      <c r="A4" s="71" t="s">
        <v>953</v>
      </c>
      <c r="B4" s="71"/>
    </row>
    <row r="5" spans="1:2" ht="15" x14ac:dyDescent="0.25">
      <c r="A5" s="91" t="str">
        <f>'VNOS PODATKOV'!C46</f>
        <v>ime in priimek ali naziv družbe</v>
      </c>
      <c r="B5" s="96">
        <f>'VNOS PODATKOV'!D46</f>
        <v>0</v>
      </c>
    </row>
    <row r="6" spans="1:2" ht="15" x14ac:dyDescent="0.25">
      <c r="A6" s="91" t="str">
        <f>'VNOS PODATKOV'!C47</f>
        <v>naslov ali poslovni naslov družbe</v>
      </c>
      <c r="B6" s="96">
        <f>'VNOS PODATKOV'!D47</f>
        <v>0</v>
      </c>
    </row>
    <row r="7" spans="1:2" ht="15" x14ac:dyDescent="0.25">
      <c r="A7" s="211" t="str">
        <f>'VNOS PODATKOV'!C249</f>
        <v>naziv objekta</v>
      </c>
      <c r="B7" s="96">
        <f>'VNOS PODATKOV'!D249</f>
        <v>0</v>
      </c>
    </row>
    <row r="8" spans="1:2" ht="15" x14ac:dyDescent="0.25">
      <c r="A8" s="104" t="str">
        <f>'VNOS PODATKOV'!C250</f>
        <v>kratek opis del, ki se bodo izvajala kot nujna rekonstrukcija</v>
      </c>
      <c r="B8" s="96">
        <f>'VNOS PODATKOV'!D250</f>
        <v>0</v>
      </c>
    </row>
    <row r="9" spans="1:2" ht="15" x14ac:dyDescent="0.25">
      <c r="A9" s="211" t="str">
        <f>'VNOS PODATKOV'!C251</f>
        <v>naslov objekta</v>
      </c>
      <c r="B9" s="96">
        <f>'VNOS PODATKOV'!D251</f>
        <v>0</v>
      </c>
    </row>
    <row r="10" spans="1:2" ht="15" x14ac:dyDescent="0.25">
      <c r="A10" s="211" t="s">
        <v>115</v>
      </c>
      <c r="B10" s="96">
        <f>'VNOS PODATKOV'!D252</f>
        <v>0</v>
      </c>
    </row>
    <row r="11" spans="1:2" ht="15" x14ac:dyDescent="0.25">
      <c r="A11" s="211" t="s">
        <v>114</v>
      </c>
      <c r="B11" s="96">
        <f>'VNOS PODATKOV'!D253</f>
        <v>0</v>
      </c>
    </row>
    <row r="12" spans="1:2" ht="15" x14ac:dyDescent="0.25">
      <c r="A12" s="211" t="s">
        <v>92</v>
      </c>
      <c r="B12" s="96">
        <f>'VNOS PODATKOV'!D254</f>
        <v>0</v>
      </c>
    </row>
    <row r="13" spans="1:2" ht="30" customHeight="1" x14ac:dyDescent="0.25">
      <c r="A13" s="211" t="str">
        <f>'VNOS PODATKOV'!C255</f>
        <v>opis naravne ali druge nesreče</v>
      </c>
      <c r="B13" s="452">
        <f>'VNOS PODATKOV'!D255</f>
        <v>0</v>
      </c>
    </row>
    <row r="14" spans="1:2" ht="15" x14ac:dyDescent="0.25">
      <c r="A14" s="91" t="str">
        <f>'VNOS PODATKOV'!C256</f>
        <v>datum naravne ali druge nesreče</v>
      </c>
      <c r="B14" s="581">
        <f>'VNOS PODATKOV'!D256</f>
        <v>0</v>
      </c>
    </row>
    <row r="15" spans="1:2" ht="15" x14ac:dyDescent="0.25">
      <c r="A15" s="39"/>
      <c r="B15" s="580"/>
    </row>
    <row r="16" spans="1:2" ht="15" x14ac:dyDescent="0.25">
      <c r="A16" s="695" t="s">
        <v>722</v>
      </c>
      <c r="B16" s="695"/>
    </row>
    <row r="17" spans="1:5" ht="15" x14ac:dyDescent="0.25">
      <c r="A17" s="64" t="str">
        <f>'VNOS PODATKOV'!C128</f>
        <v>ime in priimek</v>
      </c>
      <c r="B17" s="96" t="str">
        <f>IF('VNOS PODATKOV'!D128="","",(CONCATENATE('VNOS PODATKOV'!D128,", ",'VNOS PODATKOV'!D129)))</f>
        <v/>
      </c>
    </row>
    <row r="18" spans="1:5" ht="15" x14ac:dyDescent="0.25">
      <c r="A18" s="72" t="str">
        <f>'VNOS PODATKOV'!C130</f>
        <v>identifikacijska številka</v>
      </c>
      <c r="B18" s="96">
        <f>'VNOS PODATKOV'!D130</f>
        <v>0</v>
      </c>
    </row>
    <row r="19" spans="1:5" ht="15" x14ac:dyDescent="0.25">
      <c r="A19" s="72" t="str">
        <f>'VNOS PODATKOV'!C125</f>
        <v>naziv družbe</v>
      </c>
      <c r="B19" s="96">
        <f>'VNOS PODATKOV'!D125</f>
        <v>0</v>
      </c>
    </row>
    <row r="20" spans="1:5" x14ac:dyDescent="0.25">
      <c r="B20" s="70"/>
    </row>
    <row r="21" spans="1:5" ht="27.75" customHeight="1" x14ac:dyDescent="0.25">
      <c r="A21" s="41" t="s">
        <v>967</v>
      </c>
    </row>
    <row r="22" spans="1:5" ht="25.5" customHeight="1" x14ac:dyDescent="0.25">
      <c r="A22" s="703" t="s">
        <v>1259</v>
      </c>
      <c r="B22" s="769"/>
    </row>
    <row r="23" spans="1:5" s="69" customFormat="1" ht="13.5" x14ac:dyDescent="0.25">
      <c r="A23" s="576" t="s">
        <v>968</v>
      </c>
    </row>
    <row r="24" spans="1:5" ht="16.5" customHeight="1" x14ac:dyDescent="0.25">
      <c r="A24" s="213"/>
      <c r="B24" s="210"/>
      <c r="C24" s="210"/>
      <c r="D24" s="210"/>
      <c r="E24" s="210"/>
    </row>
    <row r="25" spans="1:5" ht="16.5" customHeight="1" x14ac:dyDescent="0.25">
      <c r="A25" s="64" t="s">
        <v>168</v>
      </c>
      <c r="B25" s="546">
        <f ca="1">TODAY()</f>
        <v>45013</v>
      </c>
    </row>
    <row r="26" spans="1:5" ht="56.85" customHeight="1" x14ac:dyDescent="0.25">
      <c r="A26" s="203" t="s">
        <v>723</v>
      </c>
      <c r="B26" s="501"/>
    </row>
  </sheetData>
  <sheetProtection sheet="1" objects="1" scenarios="1"/>
  <mergeCells count="3">
    <mergeCell ref="A2:B2"/>
    <mergeCell ref="A16:B16"/>
    <mergeCell ref="A22:B22"/>
  </mergeCell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286725" r:id="rId4" name="CommandButton3">
          <controlPr defaultSize="0" print="0" autoLine="0" r:id="rId5">
            <anchor>
              <from>
                <xdr:col>1</xdr:col>
                <xdr:colOff>1162050</xdr:colOff>
                <xdr:row>1</xdr:row>
                <xdr:rowOff>304800</xdr:rowOff>
              </from>
              <to>
                <xdr:col>1</xdr:col>
                <xdr:colOff>2962275</xdr:colOff>
                <xdr:row>1</xdr:row>
                <xdr:rowOff>523875</xdr:rowOff>
              </to>
            </anchor>
          </controlPr>
        </control>
      </mc:Choice>
      <mc:Fallback>
        <control shapeId="286725" r:id="rId4" name="CommandButton3"/>
      </mc:Fallback>
    </mc:AlternateContent>
    <mc:AlternateContent xmlns:mc="http://schemas.openxmlformats.org/markup-compatibility/2006">
      <mc:Choice Requires="x14">
        <control shapeId="286724" r:id="rId6" name="CommandButton2">
          <controlPr defaultSize="0" print="0" autoLine="0" r:id="rId7">
            <anchor>
              <from>
                <xdr:col>1</xdr:col>
                <xdr:colOff>1162050</xdr:colOff>
                <xdr:row>1</xdr:row>
                <xdr:rowOff>38100</xdr:rowOff>
              </from>
              <to>
                <xdr:col>1</xdr:col>
                <xdr:colOff>2962275</xdr:colOff>
                <xdr:row>1</xdr:row>
                <xdr:rowOff>257175</xdr:rowOff>
              </to>
            </anchor>
          </controlPr>
        </control>
      </mc:Choice>
      <mc:Fallback>
        <control shapeId="286724" r:id="rId6" name="CommandButton2"/>
      </mc:Fallback>
    </mc:AlternateContent>
    <mc:AlternateContent xmlns:mc="http://schemas.openxmlformats.org/markup-compatibility/2006">
      <mc:Choice Requires="x14">
        <control shapeId="286723" r:id="rId8" name="CommandButton1">
          <controlPr defaultSize="0" print="0" autoLine="0" r:id="rId9">
            <anchor>
              <from>
                <xdr:col>1</xdr:col>
                <xdr:colOff>1171575</xdr:colOff>
                <xdr:row>0</xdr:row>
                <xdr:rowOff>66675</xdr:rowOff>
              </from>
              <to>
                <xdr:col>1</xdr:col>
                <xdr:colOff>2971800</xdr:colOff>
                <xdr:row>0</xdr:row>
                <xdr:rowOff>276225</xdr:rowOff>
              </to>
            </anchor>
          </controlPr>
        </control>
      </mc:Choice>
      <mc:Fallback>
        <control shapeId="286723" r:id="rId8" name="CommandButton1"/>
      </mc:Fallback>
    </mc:AlternateContent>
    <mc:AlternateContent xmlns:mc="http://schemas.openxmlformats.org/markup-compatibility/2006">
      <mc:Choice Requires="x14">
        <control shapeId="286721" r:id="rId10" name="Group Box 1">
          <controlPr defaultSize="0" print="0" autoFill="0" autoPict="0">
            <anchor moveWithCells="1">
              <from>
                <xdr:col>0</xdr:col>
                <xdr:colOff>333375</xdr:colOff>
                <xdr:row>26</xdr:row>
                <xdr:rowOff>0</xdr:rowOff>
              </from>
              <to>
                <xdr:col>0</xdr:col>
                <xdr:colOff>981075</xdr:colOff>
                <xdr:row>31</xdr:row>
                <xdr:rowOff>152400</xdr:rowOff>
              </to>
            </anchor>
          </controlPr>
        </control>
      </mc:Choice>
    </mc:AlternateContent>
    <mc:AlternateContent xmlns:mc="http://schemas.openxmlformats.org/markup-compatibility/2006">
      <mc:Choice Requires="x14">
        <control shapeId="286722" r:id="rId11" name="Group Box 2">
          <controlPr defaultSize="0" print="0" autoFill="0" autoPict="0">
            <anchor moveWithCells="1">
              <from>
                <xdr:col>1</xdr:col>
                <xdr:colOff>0</xdr:colOff>
                <xdr:row>26</xdr:row>
                <xdr:rowOff>0</xdr:rowOff>
              </from>
              <to>
                <xdr:col>1</xdr:col>
                <xdr:colOff>971550</xdr:colOff>
                <xdr:row>42</xdr:row>
                <xdr:rowOff>47625</xdr:rowOff>
              </to>
            </anchor>
          </controlPr>
        </control>
      </mc:Choice>
    </mc:AlternateContent>
    <mc:AlternateContent xmlns:mc="http://schemas.openxmlformats.org/markup-compatibility/2006">
      <mc:Choice Requires="x14">
        <control shapeId="286738" r:id="rId12" name="Group Box 18">
          <controlPr defaultSize="0" print="0" autoFill="0" autoPict="0">
            <anchor moveWithCells="1">
              <from>
                <xdr:col>0</xdr:col>
                <xdr:colOff>333375</xdr:colOff>
                <xdr:row>26</xdr:row>
                <xdr:rowOff>0</xdr:rowOff>
              </from>
              <to>
                <xdr:col>0</xdr:col>
                <xdr:colOff>990600</xdr:colOff>
                <xdr:row>31</xdr:row>
                <xdr:rowOff>0</xdr:rowOff>
              </to>
            </anchor>
          </controlPr>
        </control>
      </mc:Choice>
    </mc:AlternateContent>
  </control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D376"/>
  <sheetViews>
    <sheetView workbookViewId="0">
      <selection activeCell="A4" sqref="A4"/>
    </sheetView>
  </sheetViews>
  <sheetFormatPr defaultRowHeight="15" x14ac:dyDescent="0.25"/>
  <cols>
    <col min="1" max="1" width="66.85546875" style="13" customWidth="1"/>
    <col min="2" max="2" width="5.5703125" style="26" customWidth="1"/>
    <col min="3" max="3" width="29.85546875" customWidth="1"/>
  </cols>
  <sheetData>
    <row r="1" spans="1:2" ht="16.5" thickTop="1" thickBot="1" x14ac:dyDescent="0.3">
      <c r="A1" s="8" t="s">
        <v>99</v>
      </c>
    </row>
    <row r="2" spans="1:2" ht="15.75" thickTop="1" x14ac:dyDescent="0.25">
      <c r="A2" s="26"/>
    </row>
    <row r="3" spans="1:2" x14ac:dyDescent="0.25">
      <c r="A3" s="26" t="s">
        <v>1347</v>
      </c>
      <c r="B3" s="26">
        <v>1</v>
      </c>
    </row>
    <row r="4" spans="1:2" x14ac:dyDescent="0.25">
      <c r="A4" s="26" t="s">
        <v>574</v>
      </c>
      <c r="B4" s="26">
        <v>2</v>
      </c>
    </row>
    <row r="5" spans="1:2" x14ac:dyDescent="0.25">
      <c r="A5" s="26" t="s">
        <v>155</v>
      </c>
      <c r="B5" s="26">
        <v>3</v>
      </c>
    </row>
    <row r="6" spans="1:2" x14ac:dyDescent="0.25">
      <c r="A6" s="26" t="s">
        <v>266</v>
      </c>
      <c r="B6" s="26">
        <v>4</v>
      </c>
    </row>
    <row r="7" spans="1:2" x14ac:dyDescent="0.25">
      <c r="A7" s="26" t="s">
        <v>1115</v>
      </c>
      <c r="B7" s="26">
        <v>5</v>
      </c>
    </row>
    <row r="8" spans="1:2" x14ac:dyDescent="0.25">
      <c r="A8" s="26" t="s">
        <v>267</v>
      </c>
      <c r="B8" s="26">
        <v>6</v>
      </c>
    </row>
    <row r="9" spans="1:2" x14ac:dyDescent="0.25">
      <c r="A9" s="26" t="s">
        <v>631</v>
      </c>
      <c r="B9" s="26">
        <v>7</v>
      </c>
    </row>
    <row r="10" spans="1:2" x14ac:dyDescent="0.25">
      <c r="A10" s="26" t="s">
        <v>485</v>
      </c>
      <c r="B10" s="26">
        <v>8</v>
      </c>
    </row>
    <row r="11" spans="1:2" x14ac:dyDescent="0.25">
      <c r="A11" s="26" t="s">
        <v>486</v>
      </c>
      <c r="B11" s="26">
        <v>9</v>
      </c>
    </row>
    <row r="12" spans="1:2" x14ac:dyDescent="0.25">
      <c r="A12" s="26" t="s">
        <v>268</v>
      </c>
      <c r="B12" s="26">
        <v>10</v>
      </c>
    </row>
    <row r="13" spans="1:2" ht="15.75" thickBot="1" x14ac:dyDescent="0.3">
      <c r="A13" s="26"/>
    </row>
    <row r="14" spans="1:2" ht="16.5" thickTop="1" thickBot="1" x14ac:dyDescent="0.3">
      <c r="A14" s="8" t="s">
        <v>295</v>
      </c>
    </row>
    <row r="15" spans="1:2" ht="15.75" thickTop="1" x14ac:dyDescent="0.25">
      <c r="A15" s="26"/>
    </row>
    <row r="16" spans="1:2" x14ac:dyDescent="0.25">
      <c r="A16" s="26" t="s">
        <v>742</v>
      </c>
      <c r="B16" s="26">
        <v>1</v>
      </c>
    </row>
    <row r="17" spans="1:2" x14ac:dyDescent="0.25">
      <c r="A17" s="26" t="s">
        <v>288</v>
      </c>
      <c r="B17" s="26">
        <v>2</v>
      </c>
    </row>
    <row r="18" spans="1:2" x14ac:dyDescent="0.25">
      <c r="A18" s="26" t="s">
        <v>296</v>
      </c>
      <c r="B18" s="26">
        <v>3</v>
      </c>
    </row>
    <row r="19" spans="1:2" x14ac:dyDescent="0.25">
      <c r="A19" s="26" t="s">
        <v>297</v>
      </c>
      <c r="B19" s="26">
        <v>4</v>
      </c>
    </row>
    <row r="20" spans="1:2" ht="15.75" thickBot="1" x14ac:dyDescent="0.3">
      <c r="A20" s="26"/>
    </row>
    <row r="21" spans="1:2" ht="16.5" thickTop="1" thickBot="1" x14ac:dyDescent="0.3">
      <c r="A21" s="8" t="s">
        <v>41</v>
      </c>
    </row>
    <row r="22" spans="1:2" ht="15.75" thickTop="1" x14ac:dyDescent="0.25">
      <c r="A22" s="26"/>
    </row>
    <row r="23" spans="1:2" x14ac:dyDescent="0.25">
      <c r="A23" s="26" t="s">
        <v>620</v>
      </c>
      <c r="B23" s="26">
        <v>1</v>
      </c>
    </row>
    <row r="24" spans="1:2" x14ac:dyDescent="0.25">
      <c r="A24" s="26" t="s">
        <v>621</v>
      </c>
      <c r="B24" s="26">
        <v>2</v>
      </c>
    </row>
    <row r="25" spans="1:2" x14ac:dyDescent="0.25">
      <c r="A25" s="26" t="s">
        <v>622</v>
      </c>
      <c r="B25" s="26">
        <v>3</v>
      </c>
    </row>
    <row r="26" spans="1:2" x14ac:dyDescent="0.25">
      <c r="A26" s="26" t="s">
        <v>623</v>
      </c>
      <c r="B26" s="26">
        <v>4</v>
      </c>
    </row>
    <row r="27" spans="1:2" x14ac:dyDescent="0.25">
      <c r="A27" s="26" t="s">
        <v>624</v>
      </c>
      <c r="B27" s="26">
        <v>5</v>
      </c>
    </row>
    <row r="28" spans="1:2" x14ac:dyDescent="0.25">
      <c r="A28" s="26" t="s">
        <v>625</v>
      </c>
      <c r="B28" s="26">
        <v>6</v>
      </c>
    </row>
    <row r="29" spans="1:2" x14ac:dyDescent="0.25">
      <c r="A29" s="26" t="s">
        <v>626</v>
      </c>
      <c r="B29" s="26">
        <v>7</v>
      </c>
    </row>
    <row r="30" spans="1:2" x14ac:dyDescent="0.25">
      <c r="A30" s="26" t="s">
        <v>627</v>
      </c>
      <c r="B30" s="26">
        <v>8</v>
      </c>
    </row>
    <row r="31" spans="1:2" x14ac:dyDescent="0.25">
      <c r="A31" s="26" t="s">
        <v>628</v>
      </c>
      <c r="B31" s="26">
        <v>9</v>
      </c>
    </row>
    <row r="32" spans="1:2" x14ac:dyDescent="0.25">
      <c r="A32" s="26" t="s">
        <v>629</v>
      </c>
      <c r="B32" s="26">
        <v>10</v>
      </c>
    </row>
    <row r="33" spans="1:1" ht="15.75" thickBot="1" x14ac:dyDescent="0.3">
      <c r="A33" s="26"/>
    </row>
    <row r="34" spans="1:1" ht="16.5" thickTop="1" thickBot="1" x14ac:dyDescent="0.3">
      <c r="A34" s="8" t="s">
        <v>30</v>
      </c>
    </row>
    <row r="35" spans="1:1" ht="15.75" thickTop="1" x14ac:dyDescent="0.25">
      <c r="A35" s="26"/>
    </row>
    <row r="36" spans="1:1" x14ac:dyDescent="0.25">
      <c r="A36" s="26" t="s">
        <v>31</v>
      </c>
    </row>
    <row r="37" spans="1:1" x14ac:dyDescent="0.25">
      <c r="A37" s="26" t="s">
        <v>32</v>
      </c>
    </row>
    <row r="38" spans="1:1" x14ac:dyDescent="0.25">
      <c r="A38" s="26" t="s">
        <v>33</v>
      </c>
    </row>
    <row r="39" spans="1:1" x14ac:dyDescent="0.25">
      <c r="A39" s="26" t="s">
        <v>34</v>
      </c>
    </row>
    <row r="40" spans="1:1" ht="15.75" thickBot="1" x14ac:dyDescent="0.3">
      <c r="A40" s="26"/>
    </row>
    <row r="41" spans="1:1" ht="16.5" thickTop="1" thickBot="1" x14ac:dyDescent="0.3">
      <c r="A41" s="8" t="s">
        <v>47</v>
      </c>
    </row>
    <row r="42" spans="1:1" ht="15.75" thickTop="1" x14ac:dyDescent="0.25">
      <c r="A42" s="26"/>
    </row>
    <row r="43" spans="1:1" x14ac:dyDescent="0.25">
      <c r="A43" s="26" t="s">
        <v>128</v>
      </c>
    </row>
    <row r="44" spans="1:1" x14ac:dyDescent="0.25">
      <c r="A44" s="26" t="s">
        <v>138</v>
      </c>
    </row>
    <row r="45" spans="1:1" x14ac:dyDescent="0.25">
      <c r="A45" s="26" t="s">
        <v>139</v>
      </c>
    </row>
    <row r="46" spans="1:1" x14ac:dyDescent="0.25">
      <c r="A46" s="26" t="s">
        <v>46</v>
      </c>
    </row>
    <row r="47" spans="1:1" ht="15.75" thickBot="1" x14ac:dyDescent="0.3">
      <c r="A47" s="26"/>
    </row>
    <row r="48" spans="1:1" ht="16.5" thickTop="1" thickBot="1" x14ac:dyDescent="0.3">
      <c r="A48" s="8" t="s">
        <v>134</v>
      </c>
    </row>
    <row r="49" spans="1:1" ht="15.75" thickTop="1" x14ac:dyDescent="0.25">
      <c r="A49" s="26"/>
    </row>
    <row r="50" spans="1:1" x14ac:dyDescent="0.25">
      <c r="A50" s="26" t="s">
        <v>138</v>
      </c>
    </row>
    <row r="51" spans="1:1" x14ac:dyDescent="0.25">
      <c r="A51" s="26" t="s">
        <v>139</v>
      </c>
    </row>
    <row r="52" spans="1:1" x14ac:dyDescent="0.25">
      <c r="A52" s="26" t="s">
        <v>513</v>
      </c>
    </row>
    <row r="53" spans="1:1" x14ac:dyDescent="0.25">
      <c r="A53" s="26" t="s">
        <v>135</v>
      </c>
    </row>
    <row r="54" spans="1:1" ht="15.75" thickBot="1" x14ac:dyDescent="0.3">
      <c r="A54" s="26"/>
    </row>
    <row r="55" spans="1:1" ht="16.5" thickTop="1" thickBot="1" x14ac:dyDescent="0.3">
      <c r="A55" s="8" t="s">
        <v>136</v>
      </c>
    </row>
    <row r="56" spans="1:1" ht="15.75" thickTop="1" x14ac:dyDescent="0.25">
      <c r="A56" s="26"/>
    </row>
    <row r="57" spans="1:1" x14ac:dyDescent="0.25">
      <c r="A57" s="26" t="s">
        <v>138</v>
      </c>
    </row>
    <row r="58" spans="1:1" x14ac:dyDescent="0.25">
      <c r="A58" s="26" t="s">
        <v>139</v>
      </c>
    </row>
    <row r="59" spans="1:1" x14ac:dyDescent="0.25">
      <c r="A59" s="26" t="s">
        <v>514</v>
      </c>
    </row>
    <row r="60" spans="1:1" x14ac:dyDescent="0.25">
      <c r="A60" s="26" t="s">
        <v>515</v>
      </c>
    </row>
    <row r="61" spans="1:1" x14ac:dyDescent="0.25">
      <c r="A61" s="26" t="s">
        <v>137</v>
      </c>
    </row>
    <row r="62" spans="1:1" ht="15.75" thickBot="1" x14ac:dyDescent="0.3">
      <c r="A62" s="26"/>
    </row>
    <row r="63" spans="1:1" ht="16.5" thickTop="1" thickBot="1" x14ac:dyDescent="0.3">
      <c r="A63" s="8" t="s">
        <v>129</v>
      </c>
    </row>
    <row r="64" spans="1:1" ht="15.75" thickTop="1" x14ac:dyDescent="0.25">
      <c r="A64" s="26"/>
    </row>
    <row r="65" spans="1:1" x14ac:dyDescent="0.25">
      <c r="A65" s="26" t="s">
        <v>46</v>
      </c>
    </row>
    <row r="66" spans="1:1" ht="15.75" thickBot="1" x14ac:dyDescent="0.3">
      <c r="A66" s="26"/>
    </row>
    <row r="67" spans="1:1" ht="16.5" thickTop="1" thickBot="1" x14ac:dyDescent="0.3">
      <c r="A67" s="8" t="s">
        <v>17</v>
      </c>
    </row>
    <row r="68" spans="1:1" ht="15.75" thickTop="1" x14ac:dyDescent="0.25">
      <c r="A68" s="26"/>
    </row>
    <row r="69" spans="1:1" x14ac:dyDescent="0.25">
      <c r="A69" s="26" t="s">
        <v>49</v>
      </c>
    </row>
    <row r="70" spans="1:1" x14ac:dyDescent="0.25">
      <c r="A70" s="26" t="s">
        <v>48</v>
      </c>
    </row>
    <row r="71" spans="1:1" x14ac:dyDescent="0.25">
      <c r="A71" s="26"/>
    </row>
    <row r="72" spans="1:1" x14ac:dyDescent="0.25">
      <c r="A72" s="26" t="s">
        <v>616</v>
      </c>
    </row>
    <row r="73" spans="1:1" x14ac:dyDescent="0.25">
      <c r="A73" s="26" t="s">
        <v>617</v>
      </c>
    </row>
    <row r="74" spans="1:1" x14ac:dyDescent="0.25">
      <c r="A74" s="26"/>
    </row>
    <row r="75" spans="1:1" x14ac:dyDescent="0.25">
      <c r="A75" s="26" t="s">
        <v>49</v>
      </c>
    </row>
    <row r="76" spans="1:1" x14ac:dyDescent="0.25">
      <c r="A76" s="26" t="s">
        <v>48</v>
      </c>
    </row>
    <row r="77" spans="1:1" x14ac:dyDescent="0.25">
      <c r="A77" s="26" t="s">
        <v>1276</v>
      </c>
    </row>
    <row r="78" spans="1:1" ht="15.75" thickBot="1" x14ac:dyDescent="0.3">
      <c r="A78" s="26"/>
    </row>
    <row r="79" spans="1:1" ht="16.5" thickTop="1" thickBot="1" x14ac:dyDescent="0.3">
      <c r="A79" s="8" t="s">
        <v>56</v>
      </c>
    </row>
    <row r="80" spans="1:1" ht="15.75" thickTop="1" x14ac:dyDescent="0.25">
      <c r="A80" s="26"/>
    </row>
    <row r="81" spans="1:1" x14ac:dyDescent="0.25">
      <c r="A81" s="26" t="s">
        <v>57</v>
      </c>
    </row>
    <row r="82" spans="1:1" x14ac:dyDescent="0.25">
      <c r="A82" s="26" t="s">
        <v>58</v>
      </c>
    </row>
    <row r="83" spans="1:1" x14ac:dyDescent="0.25">
      <c r="A83" s="26" t="s">
        <v>568</v>
      </c>
    </row>
    <row r="84" spans="1:1" x14ac:dyDescent="0.25">
      <c r="A84" s="26" t="s">
        <v>569</v>
      </c>
    </row>
    <row r="85" spans="1:1" ht="15.75" thickBot="1" x14ac:dyDescent="0.3">
      <c r="A85" s="26"/>
    </row>
    <row r="86" spans="1:1" ht="16.5" thickTop="1" thickBot="1" x14ac:dyDescent="0.3">
      <c r="A86" s="8" t="s">
        <v>63</v>
      </c>
    </row>
    <row r="87" spans="1:1" ht="15.75" thickTop="1" x14ac:dyDescent="0.25">
      <c r="A87" s="26"/>
    </row>
    <row r="88" spans="1:1" x14ac:dyDescent="0.25">
      <c r="A88" s="26" t="s">
        <v>573</v>
      </c>
    </row>
    <row r="89" spans="1:1" x14ac:dyDescent="0.25">
      <c r="A89" s="26" t="s">
        <v>111</v>
      </c>
    </row>
    <row r="90" spans="1:1" x14ac:dyDescent="0.25">
      <c r="A90" s="26" t="s">
        <v>43</v>
      </c>
    </row>
    <row r="91" spans="1:1" x14ac:dyDescent="0.25">
      <c r="A91" s="26" t="s">
        <v>44</v>
      </c>
    </row>
    <row r="92" spans="1:1" x14ac:dyDescent="0.25">
      <c r="A92" s="26" t="s">
        <v>45</v>
      </c>
    </row>
    <row r="93" spans="1:1" ht="15.75" thickBot="1" x14ac:dyDescent="0.3">
      <c r="A93" s="26"/>
    </row>
    <row r="94" spans="1:1" ht="16.5" thickTop="1" thickBot="1" x14ac:dyDescent="0.3">
      <c r="A94" s="8" t="s">
        <v>64</v>
      </c>
    </row>
    <row r="95" spans="1:1" ht="15.75" thickTop="1" x14ac:dyDescent="0.25">
      <c r="A95" s="26"/>
    </row>
    <row r="96" spans="1:1" x14ac:dyDescent="0.25">
      <c r="A96" s="26" t="s">
        <v>526</v>
      </c>
    </row>
    <row r="97" spans="1:1" x14ac:dyDescent="0.25">
      <c r="A97" s="26" t="s">
        <v>65</v>
      </c>
    </row>
    <row r="98" spans="1:1" x14ac:dyDescent="0.25">
      <c r="A98" s="26" t="s">
        <v>66</v>
      </c>
    </row>
    <row r="99" spans="1:1" x14ac:dyDescent="0.25">
      <c r="A99" s="26" t="s">
        <v>67</v>
      </c>
    </row>
    <row r="100" spans="1:1" ht="15.75" thickBot="1" x14ac:dyDescent="0.3">
      <c r="A100" s="26"/>
    </row>
    <row r="101" spans="1:1" ht="16.5" thickTop="1" thickBot="1" x14ac:dyDescent="0.3">
      <c r="A101" s="8" t="s">
        <v>68</v>
      </c>
    </row>
    <row r="102" spans="1:1" ht="15.75" thickTop="1" x14ac:dyDescent="0.25">
      <c r="A102" s="26"/>
    </row>
    <row r="103" spans="1:1" x14ac:dyDescent="0.25">
      <c r="A103" s="26" t="s">
        <v>289</v>
      </c>
    </row>
    <row r="104" spans="1:1" x14ac:dyDescent="0.25">
      <c r="A104" s="26" t="s">
        <v>888</v>
      </c>
    </row>
    <row r="105" spans="1:1" ht="15.75" thickBot="1" x14ac:dyDescent="0.3">
      <c r="A105" s="26"/>
    </row>
    <row r="106" spans="1:1" ht="16.5" thickTop="1" thickBot="1" x14ac:dyDescent="0.3">
      <c r="A106" s="8" t="s">
        <v>69</v>
      </c>
    </row>
    <row r="107" spans="1:1" ht="15.75" thickTop="1" x14ac:dyDescent="0.25">
      <c r="A107" s="26"/>
    </row>
    <row r="108" spans="1:1" x14ac:dyDescent="0.25">
      <c r="A108" s="26" t="s">
        <v>264</v>
      </c>
    </row>
    <row r="109" spans="1:1" x14ac:dyDescent="0.25">
      <c r="A109" s="26" t="s">
        <v>556</v>
      </c>
    </row>
    <row r="110" spans="1:1" ht="15.75" thickBot="1" x14ac:dyDescent="0.3">
      <c r="A110" s="26"/>
    </row>
    <row r="111" spans="1:1" ht="16.5" thickTop="1" thickBot="1" x14ac:dyDescent="0.3">
      <c r="A111" s="8" t="s">
        <v>91</v>
      </c>
    </row>
    <row r="112" spans="1:1" ht="15.75" thickTop="1" x14ac:dyDescent="0.25">
      <c r="A112" s="26"/>
    </row>
    <row r="113" spans="1:1" x14ac:dyDescent="0.25">
      <c r="A113" s="26" t="s">
        <v>479</v>
      </c>
    </row>
    <row r="114" spans="1:1" x14ac:dyDescent="0.25">
      <c r="A114" s="26" t="s">
        <v>480</v>
      </c>
    </row>
    <row r="115" spans="1:1" x14ac:dyDescent="0.25">
      <c r="A115" s="26"/>
    </row>
    <row r="116" spans="1:1" ht="15.75" thickBot="1" x14ac:dyDescent="0.3">
      <c r="A116" s="26"/>
    </row>
    <row r="117" spans="1:1" ht="16.5" thickTop="1" thickBot="1" x14ac:dyDescent="0.3">
      <c r="A117" s="8" t="s">
        <v>740</v>
      </c>
    </row>
    <row r="118" spans="1:1" ht="15.75" thickTop="1" x14ac:dyDescent="0.25">
      <c r="A118" s="26"/>
    </row>
    <row r="119" spans="1:1" x14ac:dyDescent="0.25">
      <c r="A119" s="26" t="s">
        <v>1273</v>
      </c>
    </row>
    <row r="120" spans="1:1" x14ac:dyDescent="0.25">
      <c r="A120" s="26" t="s">
        <v>1274</v>
      </c>
    </row>
    <row r="121" spans="1:1" x14ac:dyDescent="0.25">
      <c r="A121" s="26"/>
    </row>
    <row r="122" spans="1:1" ht="15.75" thickBot="1" x14ac:dyDescent="0.3">
      <c r="A122" s="26"/>
    </row>
    <row r="123" spans="1:1" ht="16.5" thickTop="1" thickBot="1" x14ac:dyDescent="0.3">
      <c r="A123" s="8" t="s">
        <v>90</v>
      </c>
    </row>
    <row r="124" spans="1:1" ht="15.75" thickTop="1" x14ac:dyDescent="0.25">
      <c r="A124" s="26"/>
    </row>
    <row r="125" spans="1:1" s="26" customFormat="1" ht="13.5" x14ac:dyDescent="0.25">
      <c r="A125" s="26" t="s">
        <v>70</v>
      </c>
    </row>
    <row r="126" spans="1:1" s="26" customFormat="1" ht="13.5" x14ac:dyDescent="0.25">
      <c r="A126" s="26" t="s">
        <v>71</v>
      </c>
    </row>
    <row r="127" spans="1:1" s="26" customFormat="1" ht="13.5" x14ac:dyDescent="0.25">
      <c r="A127" s="26" t="s">
        <v>1167</v>
      </c>
    </row>
    <row r="128" spans="1:1" s="26" customFormat="1" ht="13.5" x14ac:dyDescent="0.25">
      <c r="A128" s="26" t="s">
        <v>72</v>
      </c>
    </row>
    <row r="129" spans="1:1" s="26" customFormat="1" ht="13.5" x14ac:dyDescent="0.25">
      <c r="A129" s="26" t="s">
        <v>73</v>
      </c>
    </row>
    <row r="130" spans="1:1" s="26" customFormat="1" ht="13.5" x14ac:dyDescent="0.25">
      <c r="A130" s="26" t="s">
        <v>74</v>
      </c>
    </row>
    <row r="131" spans="1:1" s="26" customFormat="1" ht="13.5" x14ac:dyDescent="0.25">
      <c r="A131" s="26" t="s">
        <v>75</v>
      </c>
    </row>
    <row r="132" spans="1:1" s="26" customFormat="1" ht="13.5" x14ac:dyDescent="0.25">
      <c r="A132" s="26" t="s">
        <v>1168</v>
      </c>
    </row>
    <row r="133" spans="1:1" s="26" customFormat="1" ht="13.5" x14ac:dyDescent="0.25">
      <c r="A133" s="26" t="s">
        <v>1169</v>
      </c>
    </row>
    <row r="134" spans="1:1" s="26" customFormat="1" ht="13.5" x14ac:dyDescent="0.25">
      <c r="A134" s="26" t="s">
        <v>76</v>
      </c>
    </row>
    <row r="135" spans="1:1" s="26" customFormat="1" ht="13.5" x14ac:dyDescent="0.25">
      <c r="A135" s="26" t="s">
        <v>77</v>
      </c>
    </row>
    <row r="136" spans="1:1" s="26" customFormat="1" ht="13.5" x14ac:dyDescent="0.25">
      <c r="A136" s="26" t="s">
        <v>78</v>
      </c>
    </row>
    <row r="137" spans="1:1" s="26" customFormat="1" ht="13.5" x14ac:dyDescent="0.25">
      <c r="A137" s="26" t="s">
        <v>301</v>
      </c>
    </row>
    <row r="138" spans="1:1" s="26" customFormat="1" ht="13.5" x14ac:dyDescent="0.25">
      <c r="A138" s="26" t="s">
        <v>79</v>
      </c>
    </row>
    <row r="139" spans="1:1" s="26" customFormat="1" ht="13.5" x14ac:dyDescent="0.25">
      <c r="A139" s="26" t="s">
        <v>80</v>
      </c>
    </row>
    <row r="140" spans="1:1" s="26" customFormat="1" ht="13.5" x14ac:dyDescent="0.25">
      <c r="A140" s="26" t="s">
        <v>302</v>
      </c>
    </row>
    <row r="141" spans="1:1" s="26" customFormat="1" ht="13.5" x14ac:dyDescent="0.25">
      <c r="A141" s="26" t="s">
        <v>81</v>
      </c>
    </row>
    <row r="142" spans="1:1" s="26" customFormat="1" ht="13.5" x14ac:dyDescent="0.25">
      <c r="A142" s="26" t="s">
        <v>1170</v>
      </c>
    </row>
    <row r="143" spans="1:1" s="26" customFormat="1" ht="13.5" x14ac:dyDescent="0.25">
      <c r="A143" s="26" t="s">
        <v>82</v>
      </c>
    </row>
    <row r="144" spans="1:1" s="26" customFormat="1" ht="13.5" x14ac:dyDescent="0.25">
      <c r="A144" s="26" t="s">
        <v>83</v>
      </c>
    </row>
    <row r="145" spans="1:1" s="26" customFormat="1" ht="13.5" x14ac:dyDescent="0.25">
      <c r="A145" s="26" t="s">
        <v>303</v>
      </c>
    </row>
    <row r="146" spans="1:1" s="26" customFormat="1" ht="13.5" x14ac:dyDescent="0.25">
      <c r="A146" s="26" t="s">
        <v>84</v>
      </c>
    </row>
    <row r="147" spans="1:1" s="26" customFormat="1" ht="13.5" x14ac:dyDescent="0.25">
      <c r="A147" s="26" t="s">
        <v>590</v>
      </c>
    </row>
    <row r="148" spans="1:1" s="26" customFormat="1" ht="13.5" x14ac:dyDescent="0.25">
      <c r="A148" s="26" t="s">
        <v>591</v>
      </c>
    </row>
    <row r="149" spans="1:1" s="26" customFormat="1" ht="13.5" x14ac:dyDescent="0.25">
      <c r="A149" s="26" t="s">
        <v>85</v>
      </c>
    </row>
    <row r="150" spans="1:1" s="26" customFormat="1" ht="13.5" x14ac:dyDescent="0.25">
      <c r="A150" s="26" t="s">
        <v>86</v>
      </c>
    </row>
    <row r="151" spans="1:1" s="26" customFormat="1" ht="13.5" x14ac:dyDescent="0.25">
      <c r="A151" s="26" t="s">
        <v>87</v>
      </c>
    </row>
    <row r="152" spans="1:1" s="26" customFormat="1" ht="13.5" x14ac:dyDescent="0.25">
      <c r="A152" s="26" t="s">
        <v>88</v>
      </c>
    </row>
    <row r="153" spans="1:1" s="26" customFormat="1" ht="13.5" x14ac:dyDescent="0.25">
      <c r="A153" s="26" t="s">
        <v>592</v>
      </c>
    </row>
    <row r="154" spans="1:1" s="26" customFormat="1" ht="13.5" x14ac:dyDescent="0.25">
      <c r="A154" s="26" t="s">
        <v>1171</v>
      </c>
    </row>
    <row r="155" spans="1:1" s="26" customFormat="1" ht="13.5" x14ac:dyDescent="0.25">
      <c r="A155" s="26" t="s">
        <v>89</v>
      </c>
    </row>
    <row r="156" spans="1:1" s="26" customFormat="1" ht="13.5" x14ac:dyDescent="0.25">
      <c r="A156" s="26" t="s">
        <v>593</v>
      </c>
    </row>
    <row r="157" spans="1:1" s="26" customFormat="1" ht="13.5" x14ac:dyDescent="0.25">
      <c r="A157" s="26" t="s">
        <v>594</v>
      </c>
    </row>
    <row r="158" spans="1:1" s="26" customFormat="1" ht="13.5" x14ac:dyDescent="0.25">
      <c r="A158" s="26" t="s">
        <v>1172</v>
      </c>
    </row>
    <row r="159" spans="1:1" s="26" customFormat="1" ht="13.5" x14ac:dyDescent="0.25">
      <c r="A159" s="26" t="s">
        <v>1173</v>
      </c>
    </row>
    <row r="160" spans="1:1" s="26" customFormat="1" ht="13.5" x14ac:dyDescent="0.25">
      <c r="A160" s="26" t="s">
        <v>1174</v>
      </c>
    </row>
    <row r="161" spans="1:1" s="26" customFormat="1" ht="13.5" x14ac:dyDescent="0.25">
      <c r="A161" s="26" t="s">
        <v>1175</v>
      </c>
    </row>
    <row r="162" spans="1:1" s="26" customFormat="1" ht="13.5" x14ac:dyDescent="0.25">
      <c r="A162" s="26" t="s">
        <v>1176</v>
      </c>
    </row>
    <row r="163" spans="1:1" s="26" customFormat="1" ht="13.5" x14ac:dyDescent="0.25">
      <c r="A163" s="26" t="s">
        <v>1177</v>
      </c>
    </row>
    <row r="164" spans="1:1" ht="15.75" thickBot="1" x14ac:dyDescent="0.3"/>
    <row r="165" spans="1:1" ht="16.5" thickTop="1" thickBot="1" x14ac:dyDescent="0.3">
      <c r="A165" s="8" t="s">
        <v>304</v>
      </c>
    </row>
    <row r="166" spans="1:1" ht="15.75" thickTop="1" x14ac:dyDescent="0.25"/>
    <row r="167" spans="1:1" s="26" customFormat="1" ht="13.5" x14ac:dyDescent="0.25">
      <c r="A167" s="26" t="s">
        <v>595</v>
      </c>
    </row>
    <row r="168" spans="1:1" s="26" customFormat="1" ht="13.5" x14ac:dyDescent="0.25">
      <c r="A168" s="26" t="s">
        <v>596</v>
      </c>
    </row>
    <row r="169" spans="1:1" s="26" customFormat="1" ht="13.5" x14ac:dyDescent="0.25">
      <c r="A169" s="26" t="s">
        <v>597</v>
      </c>
    </row>
    <row r="170" spans="1:1" s="26" customFormat="1" ht="13.5" x14ac:dyDescent="0.25">
      <c r="A170" s="26" t="s">
        <v>1178</v>
      </c>
    </row>
    <row r="171" spans="1:1" s="26" customFormat="1" ht="13.5" x14ac:dyDescent="0.25">
      <c r="A171" s="26" t="s">
        <v>305</v>
      </c>
    </row>
    <row r="172" spans="1:1" s="26" customFormat="1" ht="13.5" x14ac:dyDescent="0.25">
      <c r="A172" s="26" t="s">
        <v>306</v>
      </c>
    </row>
    <row r="173" spans="1:1" s="26" customFormat="1" ht="13.5" x14ac:dyDescent="0.25">
      <c r="A173" s="26" t="s">
        <v>307</v>
      </c>
    </row>
    <row r="174" spans="1:1" s="26" customFormat="1" ht="13.5" x14ac:dyDescent="0.25">
      <c r="A174" s="26" t="s">
        <v>308</v>
      </c>
    </row>
    <row r="175" spans="1:1" s="26" customFormat="1" ht="13.5" x14ac:dyDescent="0.25">
      <c r="A175" s="26" t="s">
        <v>1179</v>
      </c>
    </row>
    <row r="176" spans="1:1" s="26" customFormat="1" ht="13.5" x14ac:dyDescent="0.25">
      <c r="A176" s="26" t="s">
        <v>1180</v>
      </c>
    </row>
    <row r="177" spans="1:1" s="26" customFormat="1" ht="13.5" x14ac:dyDescent="0.25">
      <c r="A177" s="26" t="s">
        <v>309</v>
      </c>
    </row>
    <row r="178" spans="1:1" s="26" customFormat="1" ht="13.5" x14ac:dyDescent="0.25">
      <c r="A178" s="26" t="s">
        <v>310</v>
      </c>
    </row>
    <row r="179" spans="1:1" s="26" customFormat="1" ht="13.5" x14ac:dyDescent="0.25">
      <c r="A179" s="26" t="s">
        <v>598</v>
      </c>
    </row>
    <row r="180" spans="1:1" s="26" customFormat="1" ht="13.5" x14ac:dyDescent="0.25">
      <c r="A180" s="26" t="s">
        <v>311</v>
      </c>
    </row>
    <row r="181" spans="1:1" s="26" customFormat="1" ht="13.5" x14ac:dyDescent="0.25">
      <c r="A181" s="26" t="s">
        <v>599</v>
      </c>
    </row>
    <row r="182" spans="1:1" s="26" customFormat="1" ht="13.5" x14ac:dyDescent="0.25">
      <c r="A182" s="26" t="s">
        <v>312</v>
      </c>
    </row>
    <row r="183" spans="1:1" s="26" customFormat="1" ht="13.5" x14ac:dyDescent="0.25">
      <c r="A183" s="26" t="s">
        <v>600</v>
      </c>
    </row>
    <row r="184" spans="1:1" s="26" customFormat="1" ht="13.5" x14ac:dyDescent="0.25">
      <c r="A184" s="26" t="s">
        <v>601</v>
      </c>
    </row>
    <row r="185" spans="1:1" s="26" customFormat="1" ht="13.5" x14ac:dyDescent="0.25">
      <c r="A185" s="26" t="s">
        <v>313</v>
      </c>
    </row>
    <row r="186" spans="1:1" s="26" customFormat="1" ht="13.5" x14ac:dyDescent="0.25">
      <c r="A186" s="26" t="s">
        <v>602</v>
      </c>
    </row>
    <row r="187" spans="1:1" s="26" customFormat="1" ht="13.5" x14ac:dyDescent="0.25">
      <c r="A187" s="26" t="s">
        <v>603</v>
      </c>
    </row>
    <row r="188" spans="1:1" s="26" customFormat="1" ht="13.5" x14ac:dyDescent="0.25">
      <c r="A188" s="26" t="s">
        <v>604</v>
      </c>
    </row>
    <row r="189" spans="1:1" s="26" customFormat="1" ht="13.5" x14ac:dyDescent="0.25">
      <c r="A189" s="26" t="s">
        <v>605</v>
      </c>
    </row>
    <row r="190" spans="1:1" s="26" customFormat="1" ht="13.5" x14ac:dyDescent="0.25">
      <c r="A190" s="26" t="s">
        <v>1181</v>
      </c>
    </row>
    <row r="191" spans="1:1" s="26" customFormat="1" ht="13.5" x14ac:dyDescent="0.25">
      <c r="A191" s="26" t="s">
        <v>606</v>
      </c>
    </row>
    <row r="192" spans="1:1" s="26" customFormat="1" ht="13.5" x14ac:dyDescent="0.25">
      <c r="A192" s="26" t="s">
        <v>314</v>
      </c>
    </row>
    <row r="193" spans="1:1" s="26" customFormat="1" ht="13.5" x14ac:dyDescent="0.25">
      <c r="A193" s="26" t="s">
        <v>607</v>
      </c>
    </row>
    <row r="194" spans="1:1" s="26" customFormat="1" ht="13.5" x14ac:dyDescent="0.25">
      <c r="A194" s="26" t="s">
        <v>608</v>
      </c>
    </row>
    <row r="195" spans="1:1" s="26" customFormat="1" ht="13.5" x14ac:dyDescent="0.25">
      <c r="A195" s="26" t="s">
        <v>315</v>
      </c>
    </row>
    <row r="196" spans="1:1" s="26" customFormat="1" ht="13.5" x14ac:dyDescent="0.25">
      <c r="A196" s="26" t="s">
        <v>1182</v>
      </c>
    </row>
    <row r="197" spans="1:1" s="26" customFormat="1" ht="13.5" x14ac:dyDescent="0.25">
      <c r="A197" s="26" t="s">
        <v>1183</v>
      </c>
    </row>
    <row r="198" spans="1:1" s="26" customFormat="1" ht="13.5" x14ac:dyDescent="0.25">
      <c r="A198" s="26" t="s">
        <v>316</v>
      </c>
    </row>
    <row r="199" spans="1:1" s="26" customFormat="1" ht="13.5" x14ac:dyDescent="0.25">
      <c r="A199" s="26" t="s">
        <v>1184</v>
      </c>
    </row>
    <row r="200" spans="1:1" s="26" customFormat="1" ht="13.5" x14ac:dyDescent="0.25">
      <c r="A200" s="26" t="s">
        <v>317</v>
      </c>
    </row>
    <row r="201" spans="1:1" s="26" customFormat="1" ht="13.5" x14ac:dyDescent="0.25">
      <c r="A201" s="26" t="s">
        <v>1185</v>
      </c>
    </row>
    <row r="202" spans="1:1" s="26" customFormat="1" ht="13.5" x14ac:dyDescent="0.25">
      <c r="A202" s="26" t="s">
        <v>609</v>
      </c>
    </row>
    <row r="203" spans="1:1" s="26" customFormat="1" ht="13.5" x14ac:dyDescent="0.25">
      <c r="A203" s="26" t="s">
        <v>318</v>
      </c>
    </row>
    <row r="204" spans="1:1" s="26" customFormat="1" ht="13.5" x14ac:dyDescent="0.25">
      <c r="A204" s="26" t="s">
        <v>610</v>
      </c>
    </row>
    <row r="205" spans="1:1" s="26" customFormat="1" ht="13.5" x14ac:dyDescent="0.25">
      <c r="A205" s="26" t="s">
        <v>611</v>
      </c>
    </row>
    <row r="206" spans="1:1" s="26" customFormat="1" ht="13.5" x14ac:dyDescent="0.25">
      <c r="A206" s="26" t="s">
        <v>612</v>
      </c>
    </row>
    <row r="207" spans="1:1" s="26" customFormat="1" ht="13.5" x14ac:dyDescent="0.25">
      <c r="A207" s="26" t="s">
        <v>1186</v>
      </c>
    </row>
    <row r="208" spans="1:1" s="26" customFormat="1" ht="13.5" x14ac:dyDescent="0.25">
      <c r="A208" s="26" t="s">
        <v>1187</v>
      </c>
    </row>
    <row r="209" spans="1:3" s="26" customFormat="1" ht="13.5" x14ac:dyDescent="0.25">
      <c r="A209" s="26" t="s">
        <v>1188</v>
      </c>
    </row>
    <row r="210" spans="1:3" s="26" customFormat="1" ht="13.5" x14ac:dyDescent="0.25">
      <c r="A210" s="26" t="s">
        <v>1189</v>
      </c>
    </row>
    <row r="211" spans="1:3" ht="15.75" thickBot="1" x14ac:dyDescent="0.3"/>
    <row r="212" spans="1:3" ht="16.5" thickTop="1" thickBot="1" x14ac:dyDescent="0.3">
      <c r="A212" s="8" t="s">
        <v>321</v>
      </c>
    </row>
    <row r="213" spans="1:3" ht="15.75" thickTop="1" x14ac:dyDescent="0.25"/>
    <row r="214" spans="1:3" x14ac:dyDescent="0.25">
      <c r="A214" s="26" t="s">
        <v>370</v>
      </c>
      <c r="B214" s="26" t="s">
        <v>364</v>
      </c>
      <c r="C214" s="26" t="s">
        <v>322</v>
      </c>
    </row>
    <row r="215" spans="1:3" x14ac:dyDescent="0.25">
      <c r="A215" s="26" t="s">
        <v>371</v>
      </c>
      <c r="B215" s="26" t="s">
        <v>377</v>
      </c>
      <c r="C215" s="26" t="s">
        <v>323</v>
      </c>
    </row>
    <row r="216" spans="1:3" x14ac:dyDescent="0.25">
      <c r="A216" s="26" t="s">
        <v>372</v>
      </c>
      <c r="B216" s="26" t="s">
        <v>365</v>
      </c>
      <c r="C216" s="26" t="s">
        <v>324</v>
      </c>
    </row>
    <row r="217" spans="1:3" x14ac:dyDescent="0.25">
      <c r="A217" s="26" t="s">
        <v>373</v>
      </c>
      <c r="B217" s="26" t="s">
        <v>366</v>
      </c>
      <c r="C217" s="26" t="s">
        <v>325</v>
      </c>
    </row>
    <row r="218" spans="1:3" x14ac:dyDescent="0.25">
      <c r="A218" s="26" t="s">
        <v>374</v>
      </c>
      <c r="B218" s="26" t="s">
        <v>367</v>
      </c>
      <c r="C218" s="26" t="s">
        <v>326</v>
      </c>
    </row>
    <row r="219" spans="1:3" x14ac:dyDescent="0.25">
      <c r="A219" s="26" t="s">
        <v>375</v>
      </c>
      <c r="B219" s="26" t="s">
        <v>368</v>
      </c>
      <c r="C219" s="26" t="s">
        <v>327</v>
      </c>
    </row>
    <row r="220" spans="1:3" x14ac:dyDescent="0.25">
      <c r="A220" s="26" t="s">
        <v>376</v>
      </c>
      <c r="B220" s="26" t="s">
        <v>369</v>
      </c>
      <c r="C220" s="26" t="s">
        <v>328</v>
      </c>
    </row>
    <row r="221" spans="1:3" ht="15.75" thickBot="1" x14ac:dyDescent="0.3"/>
    <row r="222" spans="1:3" ht="16.5" thickTop="1" thickBot="1" x14ac:dyDescent="0.3">
      <c r="A222" s="8" t="s">
        <v>338</v>
      </c>
    </row>
    <row r="223" spans="1:3" ht="15.75" thickTop="1" x14ac:dyDescent="0.25"/>
    <row r="224" spans="1:3" x14ac:dyDescent="0.25">
      <c r="A224" s="26" t="s">
        <v>386</v>
      </c>
      <c r="B224" s="26" t="s">
        <v>378</v>
      </c>
      <c r="C224" s="26" t="s">
        <v>329</v>
      </c>
    </row>
    <row r="225" spans="1:3" x14ac:dyDescent="0.25">
      <c r="A225" s="26" t="s">
        <v>387</v>
      </c>
      <c r="B225" s="26" t="s">
        <v>379</v>
      </c>
      <c r="C225" s="26" t="s">
        <v>330</v>
      </c>
    </row>
    <row r="226" spans="1:3" x14ac:dyDescent="0.25">
      <c r="A226" s="26" t="s">
        <v>388</v>
      </c>
      <c r="B226" s="26" t="s">
        <v>380</v>
      </c>
      <c r="C226" s="26" t="s">
        <v>331</v>
      </c>
    </row>
    <row r="227" spans="1:3" x14ac:dyDescent="0.25">
      <c r="A227" s="26" t="s">
        <v>389</v>
      </c>
      <c r="B227" s="26" t="s">
        <v>381</v>
      </c>
      <c r="C227" s="26" t="s">
        <v>332</v>
      </c>
    </row>
    <row r="228" spans="1:3" x14ac:dyDescent="0.25">
      <c r="A228" s="26" t="s">
        <v>390</v>
      </c>
      <c r="B228" s="26" t="s">
        <v>382</v>
      </c>
      <c r="C228" s="26" t="s">
        <v>333</v>
      </c>
    </row>
    <row r="229" spans="1:3" x14ac:dyDescent="0.25">
      <c r="A229" s="26" t="s">
        <v>391</v>
      </c>
      <c r="B229" s="26" t="s">
        <v>383</v>
      </c>
      <c r="C229" s="26" t="s">
        <v>334</v>
      </c>
    </row>
    <row r="230" spans="1:3" x14ac:dyDescent="0.25">
      <c r="A230" s="26" t="s">
        <v>392</v>
      </c>
      <c r="B230" s="26" t="s">
        <v>385</v>
      </c>
      <c r="C230" s="26" t="s">
        <v>335</v>
      </c>
    </row>
    <row r="231" spans="1:3" x14ac:dyDescent="0.25">
      <c r="A231" s="26" t="s">
        <v>393</v>
      </c>
      <c r="B231" s="26" t="s">
        <v>384</v>
      </c>
      <c r="C231" s="26" t="s">
        <v>336</v>
      </c>
    </row>
    <row r="232" spans="1:3" ht="15.75" thickBot="1" x14ac:dyDescent="0.3"/>
    <row r="233" spans="1:3" ht="16.5" thickTop="1" thickBot="1" x14ac:dyDescent="0.3">
      <c r="A233" s="8" t="s">
        <v>337</v>
      </c>
    </row>
    <row r="234" spans="1:3" ht="15.75" thickTop="1" x14ac:dyDescent="0.25"/>
    <row r="235" spans="1:3" x14ac:dyDescent="0.25">
      <c r="A235" s="26" t="s">
        <v>614</v>
      </c>
      <c r="B235" s="26" t="s">
        <v>394</v>
      </c>
      <c r="C235" s="26" t="s">
        <v>339</v>
      </c>
    </row>
    <row r="236" spans="1:3" x14ac:dyDescent="0.25">
      <c r="A236" s="26" t="s">
        <v>403</v>
      </c>
      <c r="B236" s="26" t="s">
        <v>395</v>
      </c>
      <c r="C236" s="26" t="s">
        <v>340</v>
      </c>
    </row>
    <row r="237" spans="1:3" x14ac:dyDescent="0.25">
      <c r="A237" s="26" t="s">
        <v>404</v>
      </c>
      <c r="B237" s="26" t="s">
        <v>396</v>
      </c>
      <c r="C237" s="26" t="s">
        <v>341</v>
      </c>
    </row>
    <row r="238" spans="1:3" x14ac:dyDescent="0.25">
      <c r="A238" s="26" t="s">
        <v>405</v>
      </c>
      <c r="B238" s="26" t="s">
        <v>397</v>
      </c>
      <c r="C238" s="26" t="s">
        <v>342</v>
      </c>
    </row>
    <row r="239" spans="1:3" x14ac:dyDescent="0.25">
      <c r="A239" s="26" t="s">
        <v>406</v>
      </c>
      <c r="B239" s="26" t="s">
        <v>399</v>
      </c>
      <c r="C239" s="26" t="s">
        <v>343</v>
      </c>
    </row>
    <row r="240" spans="1:3" x14ac:dyDescent="0.25">
      <c r="A240" s="26" t="s">
        <v>407</v>
      </c>
      <c r="B240" s="26" t="s">
        <v>398</v>
      </c>
      <c r="C240" s="26" t="s">
        <v>344</v>
      </c>
    </row>
    <row r="241" spans="1:3" x14ac:dyDescent="0.25">
      <c r="A241" s="26" t="s">
        <v>408</v>
      </c>
      <c r="B241" s="26" t="s">
        <v>400</v>
      </c>
      <c r="C241" s="26" t="s">
        <v>345</v>
      </c>
    </row>
    <row r="242" spans="1:3" x14ac:dyDescent="0.25">
      <c r="A242" s="26" t="s">
        <v>409</v>
      </c>
      <c r="B242" s="26" t="s">
        <v>402</v>
      </c>
      <c r="C242" s="26" t="s">
        <v>346</v>
      </c>
    </row>
    <row r="243" spans="1:3" x14ac:dyDescent="0.25">
      <c r="A243" s="26" t="s">
        <v>410</v>
      </c>
      <c r="B243" s="26" t="s">
        <v>401</v>
      </c>
      <c r="C243" s="26" t="s">
        <v>347</v>
      </c>
    </row>
    <row r="244" spans="1:3" ht="15.75" thickBot="1" x14ac:dyDescent="0.3"/>
    <row r="245" spans="1:3" ht="16.5" thickTop="1" thickBot="1" x14ac:dyDescent="0.3">
      <c r="A245" s="8" t="s">
        <v>363</v>
      </c>
    </row>
    <row r="246" spans="1:3" ht="15.75" thickTop="1" x14ac:dyDescent="0.25"/>
    <row r="247" spans="1:3" x14ac:dyDescent="0.25">
      <c r="A247" s="26" t="s">
        <v>426</v>
      </c>
      <c r="B247" s="26" t="s">
        <v>411</v>
      </c>
      <c r="C247" s="26" t="s">
        <v>348</v>
      </c>
    </row>
    <row r="248" spans="1:3" x14ac:dyDescent="0.25">
      <c r="A248" s="26" t="s">
        <v>460</v>
      </c>
      <c r="B248" s="26" t="s">
        <v>412</v>
      </c>
      <c r="C248" s="26" t="s">
        <v>349</v>
      </c>
    </row>
    <row r="249" spans="1:3" x14ac:dyDescent="0.25">
      <c r="A249" s="26" t="s">
        <v>461</v>
      </c>
      <c r="B249" s="26" t="s">
        <v>413</v>
      </c>
      <c r="C249" s="26" t="s">
        <v>350</v>
      </c>
    </row>
    <row r="250" spans="1:3" x14ac:dyDescent="0.25">
      <c r="A250" s="26" t="s">
        <v>462</v>
      </c>
      <c r="B250" s="26" t="s">
        <v>414</v>
      </c>
      <c r="C250" s="26" t="s">
        <v>351</v>
      </c>
    </row>
    <row r="251" spans="1:3" x14ac:dyDescent="0.25">
      <c r="A251" s="26" t="s">
        <v>463</v>
      </c>
      <c r="B251" s="26" t="s">
        <v>415</v>
      </c>
      <c r="C251" s="26" t="s">
        <v>352</v>
      </c>
    </row>
    <row r="252" spans="1:3" x14ac:dyDescent="0.25">
      <c r="A252" s="26" t="s">
        <v>464</v>
      </c>
      <c r="B252" s="26" t="s">
        <v>416</v>
      </c>
      <c r="C252" s="26" t="s">
        <v>353</v>
      </c>
    </row>
    <row r="253" spans="1:3" x14ac:dyDescent="0.25">
      <c r="A253" s="26" t="s">
        <v>427</v>
      </c>
      <c r="B253" s="26" t="s">
        <v>417</v>
      </c>
      <c r="C253" s="26" t="s">
        <v>354</v>
      </c>
    </row>
    <row r="254" spans="1:3" x14ac:dyDescent="0.25">
      <c r="A254" s="26" t="s">
        <v>428</v>
      </c>
      <c r="B254" s="26" t="s">
        <v>418</v>
      </c>
      <c r="C254" s="26" t="s">
        <v>355</v>
      </c>
    </row>
    <row r="255" spans="1:3" x14ac:dyDescent="0.25">
      <c r="A255" s="26" t="s">
        <v>429</v>
      </c>
      <c r="B255" s="26" t="s">
        <v>419</v>
      </c>
      <c r="C255" s="26" t="s">
        <v>356</v>
      </c>
    </row>
    <row r="256" spans="1:3" x14ac:dyDescent="0.25">
      <c r="A256" s="26" t="s">
        <v>430</v>
      </c>
      <c r="B256" s="26" t="s">
        <v>420</v>
      </c>
      <c r="C256" s="26" t="s">
        <v>357</v>
      </c>
    </row>
    <row r="257" spans="1:4" x14ac:dyDescent="0.25">
      <c r="A257" s="26" t="s">
        <v>431</v>
      </c>
      <c r="B257" s="26" t="s">
        <v>421</v>
      </c>
      <c r="C257" s="26" t="s">
        <v>358</v>
      </c>
    </row>
    <row r="258" spans="1:4" x14ac:dyDescent="0.25">
      <c r="A258" s="26" t="s">
        <v>432</v>
      </c>
      <c r="B258" s="26" t="s">
        <v>422</v>
      </c>
      <c r="C258" s="26" t="s">
        <v>359</v>
      </c>
    </row>
    <row r="259" spans="1:4" x14ac:dyDescent="0.25">
      <c r="A259" s="26" t="s">
        <v>433</v>
      </c>
      <c r="B259" s="26" t="s">
        <v>423</v>
      </c>
      <c r="C259" s="26" t="s">
        <v>360</v>
      </c>
    </row>
    <row r="260" spans="1:4" x14ac:dyDescent="0.25">
      <c r="A260" s="26" t="s">
        <v>434</v>
      </c>
      <c r="B260" s="26" t="s">
        <v>424</v>
      </c>
      <c r="C260" s="26" t="s">
        <v>361</v>
      </c>
    </row>
    <row r="261" spans="1:4" x14ac:dyDescent="0.25">
      <c r="A261" s="26" t="s">
        <v>435</v>
      </c>
      <c r="B261" s="26" t="s">
        <v>425</v>
      </c>
      <c r="C261" s="26" t="s">
        <v>362</v>
      </c>
    </row>
    <row r="262" spans="1:4" ht="15.75" thickBot="1" x14ac:dyDescent="0.3"/>
    <row r="263" spans="1:4" ht="16.5" thickTop="1" thickBot="1" x14ac:dyDescent="0.3">
      <c r="A263" s="8" t="s">
        <v>436</v>
      </c>
    </row>
    <row r="264" spans="1:4" ht="15.75" thickTop="1" x14ac:dyDescent="0.25"/>
    <row r="265" spans="1:4" x14ac:dyDescent="0.25">
      <c r="A265" s="26" t="s">
        <v>438</v>
      </c>
      <c r="B265" s="26" t="s">
        <v>437</v>
      </c>
      <c r="C265" s="26" t="s">
        <v>459</v>
      </c>
    </row>
    <row r="266" spans="1:4" x14ac:dyDescent="0.25">
      <c r="A266" s="26" t="s">
        <v>439</v>
      </c>
      <c r="B266" s="26" t="s">
        <v>440</v>
      </c>
      <c r="C266" s="26"/>
    </row>
    <row r="267" spans="1:4" ht="15.75" thickBot="1" x14ac:dyDescent="0.3"/>
    <row r="268" spans="1:4" ht="16.5" thickTop="1" thickBot="1" x14ac:dyDescent="0.3">
      <c r="A268" s="8" t="s">
        <v>441</v>
      </c>
    </row>
    <row r="269" spans="1:4" ht="15.75" thickTop="1" x14ac:dyDescent="0.25"/>
    <row r="270" spans="1:4" x14ac:dyDescent="0.25">
      <c r="A270" s="26" t="s">
        <v>442</v>
      </c>
      <c r="B270" s="26" t="s">
        <v>447</v>
      </c>
      <c r="C270" s="26" t="s">
        <v>455</v>
      </c>
      <c r="D270" s="26"/>
    </row>
    <row r="271" spans="1:4" x14ac:dyDescent="0.25">
      <c r="A271" s="26" t="s">
        <v>443</v>
      </c>
      <c r="B271" s="26" t="s">
        <v>448</v>
      </c>
      <c r="C271" s="26" t="s">
        <v>456</v>
      </c>
      <c r="D271" s="26"/>
    </row>
    <row r="272" spans="1:4" x14ac:dyDescent="0.25">
      <c r="A272" s="26" t="s">
        <v>112</v>
      </c>
      <c r="B272" s="26" t="s">
        <v>449</v>
      </c>
      <c r="C272" s="26" t="s">
        <v>450</v>
      </c>
      <c r="D272" s="26"/>
    </row>
    <row r="273" spans="1:4" x14ac:dyDescent="0.25">
      <c r="A273" s="26" t="s">
        <v>444</v>
      </c>
      <c r="B273" s="26" t="s">
        <v>451</v>
      </c>
      <c r="C273" s="26" t="s">
        <v>452</v>
      </c>
      <c r="D273" s="26"/>
    </row>
    <row r="274" spans="1:4" x14ac:dyDescent="0.25">
      <c r="A274" s="26" t="s">
        <v>445</v>
      </c>
      <c r="B274" s="26" t="s">
        <v>453</v>
      </c>
      <c r="C274" s="26" t="s">
        <v>454</v>
      </c>
      <c r="D274" s="26"/>
    </row>
    <row r="275" spans="1:4" x14ac:dyDescent="0.25">
      <c r="A275" s="26" t="s">
        <v>446</v>
      </c>
      <c r="B275" s="26" t="s">
        <v>457</v>
      </c>
      <c r="C275" s="26" t="s">
        <v>458</v>
      </c>
      <c r="D275" s="26"/>
    </row>
    <row r="276" spans="1:4" ht="15.75" thickBot="1" x14ac:dyDescent="0.3"/>
    <row r="277" spans="1:4" ht="16.5" thickTop="1" thickBot="1" x14ac:dyDescent="0.3">
      <c r="A277" s="8" t="s">
        <v>671</v>
      </c>
    </row>
    <row r="278" spans="1:4" ht="15.75" thickTop="1" x14ac:dyDescent="0.25"/>
    <row r="279" spans="1:4" x14ac:dyDescent="0.25">
      <c r="A279" s="26" t="s">
        <v>672</v>
      </c>
      <c r="B279" s="26" t="s">
        <v>673</v>
      </c>
      <c r="C279" s="26"/>
    </row>
    <row r="280" spans="1:4" x14ac:dyDescent="0.25">
      <c r="A280" s="26" t="s">
        <v>674</v>
      </c>
      <c r="B280" s="26" t="s">
        <v>675</v>
      </c>
      <c r="C280" s="26"/>
    </row>
    <row r="281" spans="1:4" x14ac:dyDescent="0.25">
      <c r="A281" s="26" t="s">
        <v>676</v>
      </c>
      <c r="B281" s="26" t="s">
        <v>682</v>
      </c>
      <c r="C281" s="26"/>
    </row>
    <row r="282" spans="1:4" x14ac:dyDescent="0.25">
      <c r="A282" s="26" t="s">
        <v>677</v>
      </c>
      <c r="B282" s="26" t="s">
        <v>683</v>
      </c>
      <c r="C282" s="26"/>
    </row>
    <row r="283" spans="1:4" x14ac:dyDescent="0.25">
      <c r="A283" s="26" t="s">
        <v>678</v>
      </c>
      <c r="B283" s="26" t="s">
        <v>687</v>
      </c>
      <c r="C283" s="26"/>
    </row>
    <row r="284" spans="1:4" x14ac:dyDescent="0.25">
      <c r="A284" s="26" t="s">
        <v>679</v>
      </c>
      <c r="B284" s="26" t="s">
        <v>684</v>
      </c>
      <c r="C284" s="26"/>
    </row>
    <row r="285" spans="1:4" x14ac:dyDescent="0.25">
      <c r="A285" s="26" t="s">
        <v>680</v>
      </c>
      <c r="B285" s="26" t="s">
        <v>685</v>
      </c>
      <c r="C285" s="26"/>
    </row>
    <row r="286" spans="1:4" x14ac:dyDescent="0.25">
      <c r="A286" s="26" t="s">
        <v>681</v>
      </c>
      <c r="B286" s="26" t="s">
        <v>686</v>
      </c>
      <c r="C286" s="26"/>
    </row>
    <row r="287" spans="1:4" ht="15.75" thickBot="1" x14ac:dyDescent="0.3"/>
    <row r="288" spans="1:4" ht="16.5" thickTop="1" thickBot="1" x14ac:dyDescent="0.3">
      <c r="A288" s="8" t="s">
        <v>548</v>
      </c>
    </row>
    <row r="289" spans="1:1" ht="15.75" thickTop="1" x14ac:dyDescent="0.25"/>
    <row r="290" spans="1:1" x14ac:dyDescent="0.25">
      <c r="A290" s="26" t="s">
        <v>537</v>
      </c>
    </row>
    <row r="291" spans="1:1" x14ac:dyDescent="0.25">
      <c r="A291" s="26" t="s">
        <v>536</v>
      </c>
    </row>
    <row r="292" spans="1:1" x14ac:dyDescent="0.25">
      <c r="A292" s="26"/>
    </row>
    <row r="293" spans="1:1" x14ac:dyDescent="0.25">
      <c r="A293" s="26" t="s">
        <v>538</v>
      </c>
    </row>
    <row r="294" spans="1:1" x14ac:dyDescent="0.25">
      <c r="A294" s="26" t="s">
        <v>536</v>
      </c>
    </row>
    <row r="295" spans="1:1" x14ac:dyDescent="0.25">
      <c r="A295" s="26"/>
    </row>
    <row r="296" spans="1:1" x14ac:dyDescent="0.25">
      <c r="A296" s="26" t="s">
        <v>539</v>
      </c>
    </row>
    <row r="297" spans="1:1" x14ac:dyDescent="0.25">
      <c r="A297" s="26" t="s">
        <v>536</v>
      </c>
    </row>
    <row r="298" spans="1:1" x14ac:dyDescent="0.25">
      <c r="A298" s="26"/>
    </row>
    <row r="299" spans="1:1" x14ac:dyDescent="0.25">
      <c r="A299" s="26" t="s">
        <v>540</v>
      </c>
    </row>
    <row r="300" spans="1:1" x14ac:dyDescent="0.25">
      <c r="A300" s="26"/>
    </row>
    <row r="301" spans="1:1" x14ac:dyDescent="0.25">
      <c r="A301" s="26" t="s">
        <v>541</v>
      </c>
    </row>
    <row r="302" spans="1:1" x14ac:dyDescent="0.25">
      <c r="A302" s="26" t="s">
        <v>536</v>
      </c>
    </row>
    <row r="303" spans="1:1" ht="14.25" customHeight="1" x14ac:dyDescent="0.25">
      <c r="A303" s="26"/>
    </row>
    <row r="304" spans="1:1" x14ac:dyDescent="0.25">
      <c r="A304" s="26" t="s">
        <v>549</v>
      </c>
    </row>
    <row r="305" spans="1:1" x14ac:dyDescent="0.25">
      <c r="A305" s="26" t="s">
        <v>550</v>
      </c>
    </row>
    <row r="306" spans="1:1" x14ac:dyDescent="0.25">
      <c r="A306" s="26" t="s">
        <v>551</v>
      </c>
    </row>
    <row r="307" spans="1:1" ht="15.75" thickBot="1" x14ac:dyDescent="0.3"/>
    <row r="308" spans="1:1" ht="16.5" thickTop="1" thickBot="1" x14ac:dyDescent="0.3">
      <c r="A308" s="8" t="s">
        <v>142</v>
      </c>
    </row>
    <row r="309" spans="1:1" ht="15.75" thickTop="1" x14ac:dyDescent="0.25">
      <c r="A309" s="26"/>
    </row>
    <row r="310" spans="1:1" x14ac:dyDescent="0.25">
      <c r="A310" s="26" t="s">
        <v>171</v>
      </c>
    </row>
    <row r="311" spans="1:1" x14ac:dyDescent="0.25">
      <c r="A311" s="26"/>
    </row>
    <row r="312" spans="1:1" x14ac:dyDescent="0.25">
      <c r="A312" s="26" t="s">
        <v>107</v>
      </c>
    </row>
    <row r="313" spans="1:1" x14ac:dyDescent="0.25">
      <c r="A313" s="26" t="s">
        <v>950</v>
      </c>
    </row>
    <row r="314" spans="1:1" x14ac:dyDescent="0.25">
      <c r="A314" s="26" t="s">
        <v>951</v>
      </c>
    </row>
    <row r="315" spans="1:1" x14ac:dyDescent="0.25">
      <c r="A315" s="26" t="s">
        <v>104</v>
      </c>
    </row>
    <row r="316" spans="1:1" x14ac:dyDescent="0.25">
      <c r="A316" s="26" t="s">
        <v>877</v>
      </c>
    </row>
    <row r="317" spans="1:1" x14ac:dyDescent="0.25">
      <c r="A317" s="26" t="s">
        <v>105</v>
      </c>
    </row>
    <row r="318" spans="1:1" x14ac:dyDescent="0.25">
      <c r="A318" s="26" t="s">
        <v>106</v>
      </c>
    </row>
    <row r="319" spans="1:1" x14ac:dyDescent="0.25">
      <c r="A319" s="26" t="s">
        <v>192</v>
      </c>
    </row>
    <row r="320" spans="1:1" x14ac:dyDescent="0.25">
      <c r="A320" s="26" t="s">
        <v>203</v>
      </c>
    </row>
    <row r="321" spans="1:1" x14ac:dyDescent="0.25">
      <c r="A321" s="26" t="s">
        <v>205</v>
      </c>
    </row>
    <row r="322" spans="1:1" x14ac:dyDescent="0.25">
      <c r="A322" s="26" t="s">
        <v>208</v>
      </c>
    </row>
    <row r="323" spans="1:1" x14ac:dyDescent="0.25">
      <c r="A323" s="26" t="s">
        <v>220</v>
      </c>
    </row>
    <row r="324" spans="1:1" x14ac:dyDescent="0.25">
      <c r="A324" s="26" t="s">
        <v>879</v>
      </c>
    </row>
    <row r="325" spans="1:1" x14ac:dyDescent="0.25">
      <c r="A325" s="26" t="s">
        <v>223</v>
      </c>
    </row>
    <row r="326" spans="1:1" x14ac:dyDescent="0.25">
      <c r="A326" s="26" t="s">
        <v>248</v>
      </c>
    </row>
    <row r="327" spans="1:1" x14ac:dyDescent="0.25">
      <c r="A327" s="26" t="s">
        <v>249</v>
      </c>
    </row>
    <row r="328" spans="1:1" x14ac:dyDescent="0.25">
      <c r="A328" s="26"/>
    </row>
    <row r="329" spans="1:1" x14ac:dyDescent="0.25">
      <c r="A329" s="26" t="s">
        <v>173</v>
      </c>
    </row>
    <row r="330" spans="1:1" x14ac:dyDescent="0.25">
      <c r="A330" s="26" t="s">
        <v>174</v>
      </c>
    </row>
    <row r="331" spans="1:1" x14ac:dyDescent="0.25">
      <c r="A331" s="26" t="s">
        <v>59</v>
      </c>
    </row>
    <row r="332" spans="1:1" x14ac:dyDescent="0.25">
      <c r="A332" s="26" t="s">
        <v>60</v>
      </c>
    </row>
    <row r="333" spans="1:1" x14ac:dyDescent="0.25">
      <c r="A333" s="26" t="s">
        <v>50</v>
      </c>
    </row>
    <row r="334" spans="1:1" x14ac:dyDescent="0.25">
      <c r="A334" s="26" t="s">
        <v>51</v>
      </c>
    </row>
    <row r="335" spans="1:1" x14ac:dyDescent="0.25">
      <c r="A335" s="26" t="s">
        <v>52</v>
      </c>
    </row>
    <row r="336" spans="1:1" x14ac:dyDescent="0.25">
      <c r="A336" s="26" t="s">
        <v>882</v>
      </c>
    </row>
    <row r="337" spans="1:1" x14ac:dyDescent="0.25">
      <c r="A337" s="26" t="s">
        <v>215</v>
      </c>
    </row>
    <row r="338" spans="1:1" x14ac:dyDescent="0.25">
      <c r="A338" s="26" t="s">
        <v>952</v>
      </c>
    </row>
    <row r="339" spans="1:1" x14ac:dyDescent="0.25">
      <c r="A339" s="26" t="s">
        <v>218</v>
      </c>
    </row>
    <row r="340" spans="1:1" x14ac:dyDescent="0.25">
      <c r="A340" s="26"/>
    </row>
    <row r="341" spans="1:1" x14ac:dyDescent="0.25">
      <c r="A341" s="26" t="s">
        <v>175</v>
      </c>
    </row>
    <row r="342" spans="1:1" x14ac:dyDescent="0.25">
      <c r="A342" s="26" t="s">
        <v>174</v>
      </c>
    </row>
    <row r="343" spans="1:1" x14ac:dyDescent="0.25">
      <c r="A343" s="26" t="s">
        <v>59</v>
      </c>
    </row>
    <row r="344" spans="1:1" x14ac:dyDescent="0.25">
      <c r="A344" s="26" t="s">
        <v>60</v>
      </c>
    </row>
    <row r="345" spans="1:1" x14ac:dyDescent="0.25">
      <c r="A345" s="26" t="s">
        <v>50</v>
      </c>
    </row>
    <row r="346" spans="1:1" x14ac:dyDescent="0.25">
      <c r="A346" s="26" t="s">
        <v>51</v>
      </c>
    </row>
    <row r="347" spans="1:1" x14ac:dyDescent="0.25">
      <c r="A347" s="26" t="s">
        <v>52</v>
      </c>
    </row>
    <row r="348" spans="1:1" x14ac:dyDescent="0.25">
      <c r="A348" s="26" t="s">
        <v>61</v>
      </c>
    </row>
    <row r="349" spans="1:1" x14ac:dyDescent="0.25">
      <c r="A349" s="26" t="s">
        <v>885</v>
      </c>
    </row>
    <row r="350" spans="1:1" x14ac:dyDescent="0.25">
      <c r="A350" s="26"/>
    </row>
    <row r="351" spans="1:1" x14ac:dyDescent="0.25">
      <c r="A351" s="26" t="s">
        <v>126</v>
      </c>
    </row>
    <row r="352" spans="1:1" x14ac:dyDescent="0.25">
      <c r="A352" s="26" t="s">
        <v>258</v>
      </c>
    </row>
    <row r="353" spans="1:2" x14ac:dyDescent="0.25">
      <c r="A353" s="26" t="s">
        <v>259</v>
      </c>
    </row>
    <row r="354" spans="1:2" x14ac:dyDescent="0.25">
      <c r="A354" s="26" t="s">
        <v>195</v>
      </c>
    </row>
    <row r="355" spans="1:2" x14ac:dyDescent="0.25">
      <c r="A355" s="26" t="s">
        <v>198</v>
      </c>
    </row>
    <row r="356" spans="1:2" x14ac:dyDescent="0.25">
      <c r="A356" s="26" t="s">
        <v>211</v>
      </c>
    </row>
    <row r="357" spans="1:2" ht="15.75" thickBot="1" x14ac:dyDescent="0.3">
      <c r="A357" s="26"/>
    </row>
    <row r="358" spans="1:2" ht="16.5" thickTop="1" thickBot="1" x14ac:dyDescent="0.3">
      <c r="A358" s="8" t="s">
        <v>984</v>
      </c>
      <c r="B358" s="8"/>
    </row>
    <row r="359" spans="1:2" ht="15.75" thickTop="1" x14ac:dyDescent="0.25">
      <c r="A359" s="26" t="s">
        <v>990</v>
      </c>
    </row>
    <row r="360" spans="1:2" x14ac:dyDescent="0.25">
      <c r="A360" s="26" t="s">
        <v>985</v>
      </c>
      <c r="B360" s="26">
        <v>2</v>
      </c>
    </row>
    <row r="361" spans="1:2" x14ac:dyDescent="0.25">
      <c r="A361" s="26" t="s">
        <v>986</v>
      </c>
      <c r="B361" s="26">
        <v>4</v>
      </c>
    </row>
    <row r="362" spans="1:2" x14ac:dyDescent="0.25">
      <c r="A362" s="26" t="s">
        <v>987</v>
      </c>
      <c r="B362" s="26">
        <v>12</v>
      </c>
    </row>
    <row r="363" spans="1:2" x14ac:dyDescent="0.25">
      <c r="A363" s="26" t="s">
        <v>988</v>
      </c>
      <c r="B363" s="26">
        <v>20</v>
      </c>
    </row>
    <row r="364" spans="1:2" x14ac:dyDescent="0.25">
      <c r="A364" s="26" t="s">
        <v>989</v>
      </c>
    </row>
    <row r="365" spans="1:2" x14ac:dyDescent="0.25">
      <c r="A365" s="26" t="s">
        <v>985</v>
      </c>
      <c r="B365" s="26">
        <v>0.5</v>
      </c>
    </row>
    <row r="366" spans="1:2" x14ac:dyDescent="0.25">
      <c r="A366" s="26" t="s">
        <v>986</v>
      </c>
      <c r="B366" s="26">
        <v>1</v>
      </c>
    </row>
    <row r="367" spans="1:2" x14ac:dyDescent="0.25">
      <c r="A367" s="26" t="s">
        <v>987</v>
      </c>
      <c r="B367" s="26">
        <v>3</v>
      </c>
    </row>
    <row r="368" spans="1:2" x14ac:dyDescent="0.25">
      <c r="A368" s="26" t="s">
        <v>988</v>
      </c>
      <c r="B368" s="26">
        <v>5</v>
      </c>
    </row>
    <row r="370" spans="1:1" ht="15.75" thickBot="1" x14ac:dyDescent="0.3"/>
    <row r="371" spans="1:1" ht="16.5" thickTop="1" thickBot="1" x14ac:dyDescent="0.3">
      <c r="A371" s="8" t="s">
        <v>1331</v>
      </c>
    </row>
    <row r="372" spans="1:1" ht="15.75" thickTop="1" x14ac:dyDescent="0.25"/>
    <row r="373" spans="1:1" x14ac:dyDescent="0.25">
      <c r="A373" s="13" t="s">
        <v>1333</v>
      </c>
    </row>
    <row r="374" spans="1:1" x14ac:dyDescent="0.25">
      <c r="A374" s="13" t="s">
        <v>1332</v>
      </c>
    </row>
    <row r="375" spans="1:1" x14ac:dyDescent="0.25">
      <c r="A375" s="13" t="s">
        <v>1334</v>
      </c>
    </row>
    <row r="376" spans="1:1" x14ac:dyDescent="0.25">
      <c r="A376" s="13" t="s">
        <v>1335</v>
      </c>
    </row>
  </sheetData>
  <sheetProtection sheet="1" objects="1" scenarios="1" selectLockedCells="1" selectUnlockedCells="1"/>
  <hyperlinks>
    <hyperlink ref="C214" r:id="rId1"/>
    <hyperlink ref="C215" r:id="rId2"/>
    <hyperlink ref="C216" r:id="rId3"/>
    <hyperlink ref="C217" r:id="rId4"/>
    <hyperlink ref="C218" r:id="rId5"/>
    <hyperlink ref="C219" r:id="rId6"/>
    <hyperlink ref="C220" r:id="rId7"/>
    <hyperlink ref="C235" r:id="rId8"/>
    <hyperlink ref="C236" r:id="rId9"/>
    <hyperlink ref="C237" r:id="rId10"/>
    <hyperlink ref="C238" r:id="rId11"/>
    <hyperlink ref="C239" r:id="rId12"/>
    <hyperlink ref="C240" r:id="rId13"/>
    <hyperlink ref="C241" r:id="rId14"/>
    <hyperlink ref="C242" r:id="rId15"/>
    <hyperlink ref="C243" r:id="rId16"/>
    <hyperlink ref="A224" r:id="rId17" display="http://www.zrsvn.si/sl/informacija.asp?id_meta_type=63&amp;id_informacija=416"/>
    <hyperlink ref="A225" r:id="rId18" display="http://www.zrsvn.si/sl/informacija.asp?id_meta_type=63&amp;id_informacija=474"/>
    <hyperlink ref="A226" r:id="rId19" display="http://www.zrsvn.si/sl/informacija.asp?id_meta_type=63&amp;id_informacija=484"/>
    <hyperlink ref="A227" r:id="rId20" display="http://www.zrsvn.si/sl/informacija.asp?id_meta_type=63&amp;id_informacija=494"/>
    <hyperlink ref="A228" r:id="rId21" display="mailto:OE%20Nova%20Gorica"/>
    <hyperlink ref="C229" r:id="rId22"/>
    <hyperlink ref="A230" r:id="rId23" display="http://www.zrsvn.si/sl/informacija.asp?id_meta_type=63&amp;id_informacija=520"/>
    <hyperlink ref="A231" r:id="rId24" display="http://www.zrsvn.si/sl/informacija.asp?id_meta_type=63&amp;id_informacija=535"/>
    <hyperlink ref="C247" r:id="rId25"/>
    <hyperlink ref="C248" r:id="rId26"/>
    <hyperlink ref="C249" r:id="rId27"/>
    <hyperlink ref="C250" r:id="rId28"/>
    <hyperlink ref="C251" r:id="rId29"/>
    <hyperlink ref="C252" r:id="rId30"/>
    <hyperlink ref="C253" r:id="rId31"/>
    <hyperlink ref="C254" r:id="rId32"/>
    <hyperlink ref="C255" r:id="rId33"/>
    <hyperlink ref="C256" r:id="rId34"/>
    <hyperlink ref="C257" r:id="rId35"/>
    <hyperlink ref="C258" r:id="rId36"/>
    <hyperlink ref="C259" r:id="rId37"/>
    <hyperlink ref="C260" r:id="rId38"/>
    <hyperlink ref="C261" r:id="rId39"/>
    <hyperlink ref="A270" r:id="rId40" display="http://www.elektro-celje.si/"/>
    <hyperlink ref="A271" r:id="rId41" display="http://www.elektro-gorenjska.si/"/>
    <hyperlink ref="A272" r:id="rId42" display="http://www.elektro-ljubljana.si/"/>
    <hyperlink ref="A273" r:id="rId43" display="http://www.elektro-maribor.si/"/>
    <hyperlink ref="A274" r:id="rId44" display="http://www.elektro-primorska.si/sl-si/default.aspx"/>
    <hyperlink ref="A275" r:id="rId45" display="http://www.eles.si/"/>
    <hyperlink ref="C272" r:id="rId46"/>
    <hyperlink ref="C273" r:id="rId47"/>
    <hyperlink ref="C224" r:id="rId48"/>
    <hyperlink ref="C225" r:id="rId49"/>
    <hyperlink ref="C226" r:id="rId50"/>
    <hyperlink ref="C227" r:id="rId51"/>
    <hyperlink ref="C228" r:id="rId52"/>
    <hyperlink ref="C230" r:id="rId53"/>
    <hyperlink ref="C231" r:id="rId54"/>
    <hyperlink ref="C274" r:id="rId55"/>
    <hyperlink ref="C270" r:id="rId56"/>
    <hyperlink ref="C271" r:id="rId57"/>
    <hyperlink ref="C275" r:id="rId58"/>
    <hyperlink ref="C265" r:id="rId59"/>
  </hyperlinks>
  <pageMargins left="0.7" right="0.7" top="0.75" bottom="0.75" header="0.3" footer="0.3"/>
  <pageSetup paperSize="9" orientation="portrait" r:id="rId6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55"/>
  <sheetViews>
    <sheetView workbookViewId="0"/>
  </sheetViews>
  <sheetFormatPr defaultRowHeight="15" outlineLevelRow="1" x14ac:dyDescent="0.25"/>
  <cols>
    <col min="1" max="1" width="23.5703125" customWidth="1"/>
    <col min="2" max="2" width="23.85546875" customWidth="1"/>
    <col min="3" max="4" width="41.5703125" style="119" customWidth="1"/>
    <col min="5" max="5" width="25.7109375" style="119" customWidth="1"/>
  </cols>
  <sheetData>
    <row r="1" spans="1:35" ht="21.75" collapsed="1" thickTop="1" thickBot="1" x14ac:dyDescent="0.3">
      <c r="A1" s="114" t="s">
        <v>506</v>
      </c>
      <c r="B1" s="114"/>
      <c r="C1" s="114"/>
      <c r="D1" s="114"/>
      <c r="E1"/>
    </row>
    <row r="2" spans="1:35" ht="43.15" customHeight="1" outlineLevel="1" thickTop="1" thickBot="1" x14ac:dyDescent="0.3">
      <c r="A2" s="770" t="s">
        <v>558</v>
      </c>
      <c r="B2" s="770"/>
      <c r="C2" s="770"/>
      <c r="D2" s="770"/>
      <c r="E2"/>
    </row>
    <row r="3" spans="1:35" ht="16.5" thickTop="1" thickBot="1" x14ac:dyDescent="0.3">
      <c r="A3" s="40" t="s">
        <v>172</v>
      </c>
      <c r="B3" s="40"/>
      <c r="C3" s="40"/>
      <c r="D3" s="40"/>
      <c r="E3"/>
      <c r="M3" s="54"/>
      <c r="N3" s="54"/>
      <c r="O3" s="54"/>
      <c r="P3" s="54"/>
      <c r="Q3" s="54"/>
      <c r="R3" s="54"/>
      <c r="S3" s="54"/>
      <c r="T3" s="54"/>
      <c r="U3" s="54"/>
      <c r="V3" s="54"/>
      <c r="W3" s="54"/>
      <c r="X3" s="54"/>
      <c r="Y3" s="54"/>
      <c r="Z3" s="54"/>
      <c r="AA3" s="54"/>
      <c r="AB3" s="54"/>
      <c r="AC3" s="54"/>
      <c r="AD3" s="54"/>
      <c r="AE3" s="54"/>
      <c r="AF3" s="54"/>
      <c r="AG3" s="54"/>
      <c r="AH3" s="54"/>
      <c r="AI3" s="54"/>
    </row>
    <row r="4" spans="1:35" ht="18" customHeight="1" thickTop="1" x14ac:dyDescent="0.25">
      <c r="B4" s="10"/>
      <c r="C4"/>
      <c r="D4"/>
      <c r="E4"/>
      <c r="M4" s="54"/>
      <c r="N4" s="54"/>
      <c r="O4" s="54"/>
      <c r="P4" s="54"/>
      <c r="Q4" s="54"/>
      <c r="R4" s="54"/>
      <c r="S4" s="54"/>
      <c r="T4" s="54"/>
      <c r="U4" s="54"/>
      <c r="V4" s="54"/>
      <c r="W4" s="54"/>
      <c r="X4" s="54"/>
      <c r="Y4" s="54"/>
      <c r="Z4" s="54"/>
      <c r="AA4" s="54"/>
      <c r="AB4" s="54"/>
      <c r="AC4" s="54"/>
      <c r="AD4" s="54"/>
      <c r="AE4" s="54"/>
      <c r="AF4" s="54"/>
      <c r="AG4" s="54"/>
      <c r="AH4" s="54"/>
      <c r="AI4" s="54"/>
    </row>
    <row r="5" spans="1:35" x14ac:dyDescent="0.25">
      <c r="A5" s="117" t="s">
        <v>186</v>
      </c>
      <c r="B5" s="117" t="s">
        <v>176</v>
      </c>
      <c r="C5" s="119" t="s">
        <v>178</v>
      </c>
      <c r="D5" s="119" t="s">
        <v>101</v>
      </c>
      <c r="E5"/>
      <c r="M5" s="54"/>
      <c r="N5" s="54"/>
      <c r="O5" s="54"/>
      <c r="P5" s="54"/>
      <c r="Q5" s="54"/>
      <c r="R5" s="54"/>
      <c r="S5" s="54"/>
      <c r="T5" s="54"/>
      <c r="U5" s="54"/>
      <c r="V5" s="54"/>
      <c r="W5" s="54"/>
      <c r="X5" s="54"/>
      <c r="Y5" s="54"/>
      <c r="Z5" s="54"/>
      <c r="AA5" s="54"/>
      <c r="AB5" s="54"/>
      <c r="AC5" s="54"/>
      <c r="AD5" s="54"/>
      <c r="AE5" s="54"/>
      <c r="AF5" s="54"/>
      <c r="AG5" s="54"/>
      <c r="AH5" s="54"/>
      <c r="AI5" s="54"/>
    </row>
    <row r="6" spans="1:35" s="7" customFormat="1" ht="17.25" outlineLevel="1" thickBot="1" x14ac:dyDescent="0.3">
      <c r="A6" s="73" t="s">
        <v>171</v>
      </c>
      <c r="B6" s="73" t="s">
        <v>172</v>
      </c>
      <c r="C6"/>
      <c r="E6"/>
      <c r="F6"/>
      <c r="G6"/>
      <c r="H6"/>
      <c r="I6"/>
      <c r="J6"/>
      <c r="M6" s="55"/>
      <c r="N6" s="55"/>
      <c r="O6" s="55"/>
      <c r="P6" s="55"/>
      <c r="Q6" s="55"/>
      <c r="R6" s="55"/>
      <c r="S6" s="55"/>
      <c r="T6" s="55"/>
      <c r="U6" s="55"/>
      <c r="V6" s="55"/>
      <c r="W6" s="55"/>
      <c r="X6" s="55"/>
      <c r="Y6" s="55"/>
      <c r="Z6" s="55"/>
      <c r="AA6" s="55"/>
      <c r="AB6" s="55"/>
      <c r="AC6" s="55"/>
      <c r="AD6" s="55"/>
      <c r="AE6" s="55"/>
      <c r="AF6" s="55"/>
      <c r="AG6" s="55"/>
      <c r="AH6" s="55"/>
      <c r="AI6" s="55"/>
    </row>
    <row r="7" spans="1:35" ht="16.5" thickTop="1" thickBot="1" x14ac:dyDescent="0.3">
      <c r="A7" s="40" t="s">
        <v>107</v>
      </c>
      <c r="B7" s="40"/>
      <c r="C7" s="40"/>
      <c r="D7" s="40"/>
      <c r="E7"/>
      <c r="M7" s="54"/>
      <c r="N7" s="54"/>
      <c r="O7" s="54"/>
      <c r="P7" s="54"/>
      <c r="Q7" s="54"/>
      <c r="R7" s="54"/>
      <c r="S7" s="54"/>
      <c r="T7" s="54"/>
      <c r="U7" s="54"/>
      <c r="V7" s="54"/>
      <c r="W7" s="54"/>
      <c r="X7" s="54"/>
      <c r="Y7" s="54"/>
      <c r="Z7" s="54"/>
      <c r="AA7" s="54"/>
      <c r="AB7" s="54"/>
      <c r="AC7" s="54"/>
      <c r="AD7" s="54"/>
      <c r="AE7" s="54"/>
      <c r="AF7" s="54"/>
      <c r="AG7" s="54"/>
      <c r="AH7" s="54"/>
      <c r="AI7" s="54"/>
    </row>
    <row r="8" spans="1:35" ht="18" customHeight="1" thickTop="1" x14ac:dyDescent="0.25">
      <c r="A8" s="79"/>
      <c r="C8" s="10"/>
      <c r="D8"/>
      <c r="E8"/>
      <c r="M8" s="54"/>
      <c r="N8" s="54"/>
      <c r="O8" s="54"/>
      <c r="P8" s="54"/>
      <c r="Q8" s="54"/>
      <c r="R8" s="54"/>
      <c r="S8" s="54"/>
      <c r="T8" s="54"/>
      <c r="U8" s="54"/>
      <c r="V8" s="54"/>
      <c r="W8" s="54"/>
      <c r="X8" s="54"/>
      <c r="Y8" s="54"/>
      <c r="Z8" s="54"/>
      <c r="AA8" s="54"/>
      <c r="AB8" s="54"/>
      <c r="AC8" s="54"/>
      <c r="AD8" s="54"/>
      <c r="AE8" s="54"/>
      <c r="AF8" s="54"/>
      <c r="AG8" s="54"/>
      <c r="AH8" s="54"/>
      <c r="AI8" s="54"/>
    </row>
    <row r="9" spans="1:35" x14ac:dyDescent="0.25">
      <c r="A9" s="117" t="s">
        <v>186</v>
      </c>
      <c r="B9" s="117" t="s">
        <v>176</v>
      </c>
      <c r="C9" s="119" t="s">
        <v>178</v>
      </c>
      <c r="D9" s="119" t="s">
        <v>101</v>
      </c>
    </row>
    <row r="10" spans="1:35" ht="40.5" x14ac:dyDescent="0.25">
      <c r="A10" s="117" t="s">
        <v>103</v>
      </c>
      <c r="B10" s="122" t="s">
        <v>496</v>
      </c>
      <c r="C10" s="119" t="s">
        <v>179</v>
      </c>
      <c r="D10" s="120" t="s">
        <v>180</v>
      </c>
      <c r="E10"/>
    </row>
    <row r="11" spans="1:35" ht="40.5" x14ac:dyDescent="0.25">
      <c r="A11" s="117" t="s">
        <v>103</v>
      </c>
      <c r="B11" s="122" t="s">
        <v>497</v>
      </c>
      <c r="C11" s="124"/>
      <c r="D11" s="120"/>
      <c r="E11" s="120"/>
    </row>
    <row r="12" spans="1:35" ht="27" x14ac:dyDescent="0.25">
      <c r="A12" s="117" t="s">
        <v>104</v>
      </c>
      <c r="B12" s="122" t="s">
        <v>498</v>
      </c>
      <c r="C12" s="119" t="s">
        <v>182</v>
      </c>
      <c r="D12" s="119" t="s">
        <v>181</v>
      </c>
    </row>
    <row r="13" spans="1:35" x14ac:dyDescent="0.25">
      <c r="A13" s="117" t="s">
        <v>105</v>
      </c>
      <c r="B13" s="122" t="s">
        <v>499</v>
      </c>
      <c r="C13" s="119" t="s">
        <v>183</v>
      </c>
      <c r="D13" s="119" t="s">
        <v>184</v>
      </c>
    </row>
    <row r="14" spans="1:35" ht="27" x14ac:dyDescent="0.25">
      <c r="A14" s="117" t="s">
        <v>106</v>
      </c>
      <c r="B14" s="122" t="s">
        <v>500</v>
      </c>
      <c r="C14" s="119" t="s">
        <v>190</v>
      </c>
      <c r="D14" s="119" t="s">
        <v>191</v>
      </c>
    </row>
    <row r="15" spans="1:35" ht="54" x14ac:dyDescent="0.25">
      <c r="A15" s="117" t="s">
        <v>192</v>
      </c>
      <c r="B15" s="122" t="s">
        <v>501</v>
      </c>
      <c r="C15" s="119" t="s">
        <v>193</v>
      </c>
      <c r="D15" s="119" t="s">
        <v>194</v>
      </c>
    </row>
    <row r="16" spans="1:35" ht="27" x14ac:dyDescent="0.25">
      <c r="A16" s="117" t="s">
        <v>203</v>
      </c>
      <c r="B16" s="122" t="s">
        <v>502</v>
      </c>
      <c r="C16" s="119" t="s">
        <v>204</v>
      </c>
      <c r="D16" s="119" t="s">
        <v>191</v>
      </c>
    </row>
    <row r="17" spans="1:4" ht="40.5" x14ac:dyDescent="0.25">
      <c r="A17" s="117" t="s">
        <v>205</v>
      </c>
      <c r="B17" s="122" t="s">
        <v>503</v>
      </c>
      <c r="C17" s="119" t="s">
        <v>206</v>
      </c>
      <c r="D17" s="119" t="s">
        <v>207</v>
      </c>
    </row>
    <row r="18" spans="1:4" ht="40.5" x14ac:dyDescent="0.25">
      <c r="A18" s="117" t="s">
        <v>208</v>
      </c>
      <c r="B18" s="122" t="s">
        <v>504</v>
      </c>
      <c r="C18" s="119" t="s">
        <v>209</v>
      </c>
      <c r="D18" s="119" t="s">
        <v>210</v>
      </c>
    </row>
    <row r="19" spans="1:4" ht="15.75" thickBot="1" x14ac:dyDescent="0.3">
      <c r="A19" s="73"/>
      <c r="B19" s="50"/>
    </row>
    <row r="20" spans="1:4" ht="16.5" thickTop="1" thickBot="1" x14ac:dyDescent="0.3">
      <c r="A20" s="40" t="s">
        <v>173</v>
      </c>
      <c r="B20" s="40"/>
      <c r="C20" s="40"/>
      <c r="D20" s="40"/>
    </row>
    <row r="21" spans="1:4" ht="15.75" thickTop="1" x14ac:dyDescent="0.25">
      <c r="B21" s="26"/>
    </row>
    <row r="22" spans="1:4" x14ac:dyDescent="0.25">
      <c r="A22" s="117" t="s">
        <v>186</v>
      </c>
      <c r="B22" s="49" t="s">
        <v>176</v>
      </c>
      <c r="C22" s="119" t="s">
        <v>178</v>
      </c>
      <c r="D22" s="119" t="s">
        <v>101</v>
      </c>
    </row>
    <row r="23" spans="1:4" ht="27" x14ac:dyDescent="0.25">
      <c r="A23" s="117" t="s">
        <v>174</v>
      </c>
      <c r="B23" s="123" t="s">
        <v>113</v>
      </c>
      <c r="C23" s="119" t="s">
        <v>254</v>
      </c>
      <c r="D23" s="119" t="s">
        <v>255</v>
      </c>
    </row>
    <row r="24" spans="1:4" ht="27" x14ac:dyDescent="0.25">
      <c r="A24" s="117" t="s">
        <v>59</v>
      </c>
      <c r="B24" s="122" t="s">
        <v>476</v>
      </c>
      <c r="C24" s="119" t="s">
        <v>239</v>
      </c>
      <c r="D24" s="119" t="s">
        <v>241</v>
      </c>
    </row>
    <row r="25" spans="1:4" ht="27" x14ac:dyDescent="0.25">
      <c r="A25" s="117" t="s">
        <v>60</v>
      </c>
      <c r="B25" s="122" t="s">
        <v>476</v>
      </c>
      <c r="C25" s="119" t="s">
        <v>240</v>
      </c>
      <c r="D25" s="119" t="s">
        <v>241</v>
      </c>
    </row>
    <row r="26" spans="1:4" x14ac:dyDescent="0.25">
      <c r="A26" s="117" t="s">
        <v>50</v>
      </c>
      <c r="B26" s="123" t="s">
        <v>113</v>
      </c>
    </row>
    <row r="27" spans="1:4" ht="27" x14ac:dyDescent="0.25">
      <c r="A27" s="117" t="s">
        <v>51</v>
      </c>
      <c r="B27" s="123" t="s">
        <v>113</v>
      </c>
      <c r="C27" s="119" t="s">
        <v>254</v>
      </c>
      <c r="D27" s="119" t="s">
        <v>255</v>
      </c>
    </row>
    <row r="28" spans="1:4" ht="27" x14ac:dyDescent="0.25">
      <c r="A28" s="117" t="s">
        <v>52</v>
      </c>
      <c r="B28" s="123" t="s">
        <v>113</v>
      </c>
      <c r="C28" s="119" t="s">
        <v>254</v>
      </c>
      <c r="D28" s="119" t="s">
        <v>255</v>
      </c>
    </row>
    <row r="29" spans="1:4" ht="27" x14ac:dyDescent="0.25">
      <c r="A29" s="117" t="s">
        <v>130</v>
      </c>
      <c r="B29" s="123" t="s">
        <v>113</v>
      </c>
      <c r="D29" s="119" t="s">
        <v>256</v>
      </c>
    </row>
    <row r="30" spans="1:4" ht="27" x14ac:dyDescent="0.25">
      <c r="A30" s="117" t="s">
        <v>131</v>
      </c>
      <c r="B30" s="123" t="s">
        <v>113</v>
      </c>
      <c r="D30" s="119" t="s">
        <v>256</v>
      </c>
    </row>
    <row r="31" spans="1:4" ht="162" x14ac:dyDescent="0.25">
      <c r="A31" s="117" t="s">
        <v>215</v>
      </c>
      <c r="B31" s="122" t="s">
        <v>216</v>
      </c>
      <c r="C31" s="119" t="s">
        <v>217</v>
      </c>
      <c r="D31" s="119" t="s">
        <v>261</v>
      </c>
    </row>
    <row r="32" spans="1:4" ht="162" x14ac:dyDescent="0.25">
      <c r="A32" s="117" t="s">
        <v>218</v>
      </c>
      <c r="B32" s="122" t="s">
        <v>219</v>
      </c>
      <c r="C32" s="119" t="s">
        <v>228</v>
      </c>
      <c r="D32" s="119" t="s">
        <v>227</v>
      </c>
    </row>
    <row r="33" spans="1:4" ht="189" x14ac:dyDescent="0.25">
      <c r="A33" s="117" t="s">
        <v>220</v>
      </c>
      <c r="B33" s="122" t="s">
        <v>221</v>
      </c>
      <c r="C33" s="119" t="s">
        <v>222</v>
      </c>
      <c r="D33" s="119" t="s">
        <v>229</v>
      </c>
    </row>
    <row r="34" spans="1:4" ht="108" x14ac:dyDescent="0.25">
      <c r="A34" s="117" t="s">
        <v>223</v>
      </c>
      <c r="B34" s="122" t="s">
        <v>224</v>
      </c>
      <c r="C34" s="119" t="s">
        <v>225</v>
      </c>
      <c r="D34" s="119" t="s">
        <v>226</v>
      </c>
    </row>
    <row r="35" spans="1:4" ht="40.5" x14ac:dyDescent="0.25">
      <c r="A35" s="121" t="s">
        <v>248</v>
      </c>
      <c r="B35" s="122" t="s">
        <v>242</v>
      </c>
      <c r="C35" s="119" t="s">
        <v>244</v>
      </c>
      <c r="D35" s="119" t="s">
        <v>245</v>
      </c>
    </row>
    <row r="36" spans="1:4" ht="40.5" x14ac:dyDescent="0.25">
      <c r="A36" s="121" t="s">
        <v>249</v>
      </c>
      <c r="B36" s="122" t="s">
        <v>243</v>
      </c>
      <c r="C36" s="119" t="s">
        <v>246</v>
      </c>
      <c r="D36" s="119" t="s">
        <v>247</v>
      </c>
    </row>
    <row r="37" spans="1:4" ht="15.75" thickBot="1" x14ac:dyDescent="0.3">
      <c r="A37" s="52" t="s">
        <v>175</v>
      </c>
      <c r="B37" s="52"/>
      <c r="C37" s="52"/>
      <c r="D37" s="52"/>
    </row>
    <row r="38" spans="1:4" ht="15.75" thickTop="1" x14ac:dyDescent="0.25">
      <c r="B38" s="26"/>
    </row>
    <row r="39" spans="1:4" x14ac:dyDescent="0.25">
      <c r="A39" s="117"/>
      <c r="B39" s="49" t="s">
        <v>176</v>
      </c>
      <c r="C39" s="119" t="s">
        <v>178</v>
      </c>
      <c r="D39" s="119" t="s">
        <v>101</v>
      </c>
    </row>
    <row r="40" spans="1:4" ht="27" x14ac:dyDescent="0.25">
      <c r="A40" s="117" t="s">
        <v>174</v>
      </c>
      <c r="B40" s="118" t="s">
        <v>260</v>
      </c>
      <c r="C40" s="119" t="s">
        <v>254</v>
      </c>
      <c r="D40" s="119" t="s">
        <v>255</v>
      </c>
    </row>
    <row r="41" spans="1:4" ht="54" x14ac:dyDescent="0.25">
      <c r="A41" s="117" t="s">
        <v>59</v>
      </c>
      <c r="B41" s="118" t="s">
        <v>230</v>
      </c>
      <c r="C41" s="119" t="s">
        <v>231</v>
      </c>
      <c r="D41" s="119" t="s">
        <v>232</v>
      </c>
    </row>
    <row r="42" spans="1:4" ht="54" x14ac:dyDescent="0.25">
      <c r="A42" s="117" t="s">
        <v>60</v>
      </c>
      <c r="B42" s="118" t="s">
        <v>233</v>
      </c>
      <c r="C42" s="119" t="s">
        <v>234</v>
      </c>
      <c r="D42" s="119" t="s">
        <v>235</v>
      </c>
    </row>
    <row r="43" spans="1:4" ht="94.5" x14ac:dyDescent="0.25">
      <c r="A43" s="117" t="s">
        <v>50</v>
      </c>
      <c r="B43" s="118" t="s">
        <v>236</v>
      </c>
      <c r="C43" s="119" t="s">
        <v>237</v>
      </c>
      <c r="D43" s="119" t="s">
        <v>238</v>
      </c>
    </row>
    <row r="44" spans="1:4" ht="27" x14ac:dyDescent="0.25">
      <c r="A44" s="117" t="s">
        <v>51</v>
      </c>
      <c r="B44" s="123" t="s">
        <v>113</v>
      </c>
      <c r="C44" s="119" t="s">
        <v>254</v>
      </c>
      <c r="D44" s="119" t="s">
        <v>255</v>
      </c>
    </row>
    <row r="45" spans="1:4" ht="27" x14ac:dyDescent="0.25">
      <c r="A45" s="117" t="s">
        <v>52</v>
      </c>
      <c r="B45" s="123" t="s">
        <v>113</v>
      </c>
      <c r="C45" s="119" t="s">
        <v>254</v>
      </c>
      <c r="D45" s="119" t="s">
        <v>255</v>
      </c>
    </row>
    <row r="46" spans="1:4" ht="15.75" thickBot="1" x14ac:dyDescent="0.3">
      <c r="A46" s="117" t="s">
        <v>61</v>
      </c>
      <c r="B46" s="123" t="s">
        <v>113</v>
      </c>
    </row>
    <row r="47" spans="1:4" ht="16.5" thickTop="1" thickBot="1" x14ac:dyDescent="0.3">
      <c r="A47" s="40" t="s">
        <v>126</v>
      </c>
      <c r="B47" s="40"/>
      <c r="C47" s="40"/>
      <c r="D47" s="40"/>
    </row>
    <row r="48" spans="1:4" ht="15.75" thickTop="1" x14ac:dyDescent="0.25">
      <c r="B48" s="26"/>
    </row>
    <row r="49" spans="1:5" x14ac:dyDescent="0.25">
      <c r="A49" s="117" t="s">
        <v>186</v>
      </c>
      <c r="B49" s="49" t="s">
        <v>176</v>
      </c>
      <c r="C49" s="118" t="s">
        <v>178</v>
      </c>
      <c r="D49" s="118" t="s">
        <v>177</v>
      </c>
      <c r="E49" s="118"/>
    </row>
    <row r="50" spans="1:5" ht="40.5" x14ac:dyDescent="0.25">
      <c r="A50" s="117" t="s">
        <v>258</v>
      </c>
      <c r="B50" s="122" t="s">
        <v>188</v>
      </c>
      <c r="C50" s="118" t="s">
        <v>257</v>
      </c>
      <c r="D50" s="118" t="s">
        <v>189</v>
      </c>
      <c r="E50" s="118"/>
    </row>
    <row r="51" spans="1:5" ht="40.5" x14ac:dyDescent="0.25">
      <c r="A51" s="117" t="s">
        <v>259</v>
      </c>
      <c r="B51" s="122" t="s">
        <v>187</v>
      </c>
      <c r="C51" s="118" t="s">
        <v>257</v>
      </c>
      <c r="D51" s="118" t="s">
        <v>189</v>
      </c>
      <c r="E51" s="118"/>
    </row>
    <row r="52" spans="1:5" ht="54" x14ac:dyDescent="0.25">
      <c r="A52" s="117" t="s">
        <v>195</v>
      </c>
      <c r="B52" s="122" t="s">
        <v>200</v>
      </c>
      <c r="C52" s="118" t="s">
        <v>196</v>
      </c>
      <c r="D52" s="118" t="s">
        <v>197</v>
      </c>
      <c r="E52" s="118"/>
    </row>
    <row r="53" spans="1:5" ht="40.5" x14ac:dyDescent="0.25">
      <c r="A53" s="117" t="s">
        <v>198</v>
      </c>
      <c r="B53" s="122" t="s">
        <v>199</v>
      </c>
      <c r="C53" s="118" t="s">
        <v>201</v>
      </c>
      <c r="D53" s="118" t="s">
        <v>202</v>
      </c>
      <c r="E53" s="118"/>
    </row>
    <row r="54" spans="1:5" ht="54" x14ac:dyDescent="0.25">
      <c r="A54" s="117" t="s">
        <v>211</v>
      </c>
      <c r="B54" s="122" t="s">
        <v>212</v>
      </c>
      <c r="C54" s="118" t="s">
        <v>213</v>
      </c>
      <c r="D54" s="118" t="s">
        <v>214</v>
      </c>
      <c r="E54" s="118"/>
    </row>
    <row r="55" spans="1:5" ht="216" x14ac:dyDescent="0.25">
      <c r="A55" s="117" t="s">
        <v>250</v>
      </c>
      <c r="B55" s="122" t="s">
        <v>251</v>
      </c>
      <c r="C55" s="118" t="s">
        <v>252</v>
      </c>
      <c r="D55" s="118" t="s">
        <v>253</v>
      </c>
      <c r="E55" s="118"/>
    </row>
  </sheetData>
  <sheetProtection sheet="1" objects="1" scenarios="1"/>
  <mergeCells count="1">
    <mergeCell ref="A2:D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0" tint="-0.34998626667073579"/>
  </sheetPr>
  <dimension ref="A1:D42"/>
  <sheetViews>
    <sheetView showGridLines="0" view="pageLayout" zoomScaleNormal="100" workbookViewId="0">
      <selection activeCell="C32" sqref="C32"/>
    </sheetView>
  </sheetViews>
  <sheetFormatPr defaultColWidth="8" defaultRowHeight="16.5" x14ac:dyDescent="0.25"/>
  <cols>
    <col min="1" max="1" width="37.28515625" style="4" customWidth="1"/>
    <col min="2" max="2" width="2.42578125" style="204" customWidth="1"/>
    <col min="3" max="3" width="42.7109375" style="4" customWidth="1"/>
    <col min="4" max="4" width="2.42578125" customWidth="1"/>
  </cols>
  <sheetData>
    <row r="1" spans="1:4" ht="23.25" x14ac:dyDescent="0.25">
      <c r="A1" s="68" t="s">
        <v>570</v>
      </c>
      <c r="B1" s="215"/>
      <c r="C1" s="31"/>
    </row>
    <row r="2" spans="1:4" ht="84.95" customHeight="1" x14ac:dyDescent="0.25">
      <c r="A2" s="200" t="s">
        <v>694</v>
      </c>
      <c r="B2" s="200"/>
      <c r="C2" s="200"/>
    </row>
    <row r="3" spans="1:4" x14ac:dyDescent="0.25">
      <c r="A3" s="36"/>
      <c r="B3" s="216"/>
      <c r="C3" s="36"/>
      <c r="D3" s="36"/>
    </row>
    <row r="4" spans="1:4" ht="15" x14ac:dyDescent="0.25">
      <c r="A4" s="71" t="s">
        <v>271</v>
      </c>
      <c r="B4" s="71"/>
      <c r="C4" s="71"/>
      <c r="D4" s="71"/>
    </row>
    <row r="5" spans="1:4" s="160" customFormat="1" ht="13.5" x14ac:dyDescent="0.25">
      <c r="A5" s="155" t="s">
        <v>272</v>
      </c>
      <c r="B5" s="217"/>
      <c r="C5" s="156"/>
      <c r="D5" s="156"/>
    </row>
    <row r="6" spans="1:4" s="161" customFormat="1" ht="15" x14ac:dyDescent="0.25">
      <c r="A6" s="575" t="s">
        <v>725</v>
      </c>
      <c r="B6" s="162"/>
      <c r="C6" s="214"/>
      <c r="D6" s="214"/>
    </row>
    <row r="7" spans="1:4" s="161" customFormat="1" ht="15" x14ac:dyDescent="0.25">
      <c r="A7" s="575" t="s">
        <v>524</v>
      </c>
      <c r="B7" s="162"/>
      <c r="C7" s="127"/>
      <c r="D7" s="109"/>
    </row>
    <row r="8" spans="1:4" s="160" customFormat="1" ht="13.5" x14ac:dyDescent="0.25">
      <c r="A8" s="220" t="s">
        <v>273</v>
      </c>
      <c r="B8" s="221"/>
      <c r="C8" s="222"/>
      <c r="D8" s="156"/>
    </row>
    <row r="9" spans="1:4" s="161" customFormat="1" ht="15" x14ac:dyDescent="0.25">
      <c r="A9" s="575" t="str">
        <f>$A$6</f>
        <v>ime in priimek, strokovna izobrazba, identifikacijska številka</v>
      </c>
      <c r="B9" s="162"/>
      <c r="C9" s="214"/>
      <c r="D9" s="214"/>
    </row>
    <row r="10" spans="1:4" s="161" customFormat="1" ht="15" x14ac:dyDescent="0.25">
      <c r="A10" s="575" t="str">
        <f>$A$7</f>
        <v>navedba gradiv, ki so jih izdelali</v>
      </c>
      <c r="B10" s="162"/>
      <c r="C10" s="127"/>
      <c r="D10" s="109"/>
    </row>
    <row r="11" spans="1:4" s="160" customFormat="1" ht="13.5" x14ac:dyDescent="0.25">
      <c r="A11" s="155" t="s">
        <v>274</v>
      </c>
      <c r="B11" s="217"/>
      <c r="C11" s="156"/>
      <c r="D11" s="156"/>
    </row>
    <row r="12" spans="1:4" s="161" customFormat="1" ht="15" x14ac:dyDescent="0.25">
      <c r="A12" s="575" t="str">
        <f>$A$6</f>
        <v>ime in priimek, strokovna izobrazba, identifikacijska številka</v>
      </c>
      <c r="B12" s="162"/>
      <c r="C12" s="214"/>
      <c r="D12" s="214"/>
    </row>
    <row r="13" spans="1:4" s="161" customFormat="1" ht="15" x14ac:dyDescent="0.25">
      <c r="A13" s="575" t="str">
        <f>$A$7</f>
        <v>navedba gradiv, ki so jih izdelali</v>
      </c>
      <c r="B13" s="162"/>
      <c r="C13" s="127"/>
      <c r="D13" s="109"/>
    </row>
    <row r="14" spans="1:4" s="160" customFormat="1" ht="13.5" x14ac:dyDescent="0.25">
      <c r="A14" s="155" t="s">
        <v>275</v>
      </c>
      <c r="B14" s="218"/>
      <c r="C14" s="156"/>
      <c r="D14" s="156"/>
    </row>
    <row r="15" spans="1:4" s="161" customFormat="1" ht="15" x14ac:dyDescent="0.25">
      <c r="A15" s="575" t="str">
        <f>$A$6</f>
        <v>ime in priimek, strokovna izobrazba, identifikacijska številka</v>
      </c>
      <c r="B15" s="162"/>
      <c r="C15" s="214"/>
      <c r="D15" s="214"/>
    </row>
    <row r="16" spans="1:4" s="161" customFormat="1" ht="15" x14ac:dyDescent="0.25">
      <c r="A16" s="575" t="str">
        <f>$A$7</f>
        <v>navedba gradiv, ki so jih izdelali</v>
      </c>
      <c r="B16" s="162"/>
      <c r="C16" s="127"/>
      <c r="D16" s="109"/>
    </row>
    <row r="17" spans="1:4" s="160" customFormat="1" ht="13.5" x14ac:dyDescent="0.25">
      <c r="A17" s="155" t="s">
        <v>276</v>
      </c>
      <c r="B17" s="217"/>
      <c r="C17" s="157"/>
      <c r="D17" s="157"/>
    </row>
    <row r="18" spans="1:4" s="161" customFormat="1" ht="15" x14ac:dyDescent="0.25">
      <c r="A18" s="575" t="str">
        <f>$A$6</f>
        <v>ime in priimek, strokovna izobrazba, identifikacijska številka</v>
      </c>
      <c r="B18" s="162"/>
      <c r="C18" s="214"/>
      <c r="D18" s="214"/>
    </row>
    <row r="19" spans="1:4" s="161" customFormat="1" ht="15" x14ac:dyDescent="0.25">
      <c r="A19" s="575" t="str">
        <f>$A$7</f>
        <v>navedba gradiv, ki so jih izdelali</v>
      </c>
      <c r="B19" s="162"/>
      <c r="C19" s="127"/>
      <c r="D19" s="109"/>
    </row>
    <row r="20" spans="1:4" s="160" customFormat="1" ht="13.5" x14ac:dyDescent="0.25">
      <c r="A20" s="155" t="s">
        <v>277</v>
      </c>
      <c r="B20" s="218"/>
      <c r="C20" s="156"/>
      <c r="D20" s="156"/>
    </row>
    <row r="21" spans="1:4" s="161" customFormat="1" ht="15" x14ac:dyDescent="0.25">
      <c r="A21" s="575" t="str">
        <f>$A$6</f>
        <v>ime in priimek, strokovna izobrazba, identifikacijska številka</v>
      </c>
      <c r="B21" s="162"/>
      <c r="C21" s="214"/>
      <c r="D21" s="214"/>
    </row>
    <row r="22" spans="1:4" s="161" customFormat="1" ht="15" x14ac:dyDescent="0.25">
      <c r="A22" s="575" t="str">
        <f>$A$7</f>
        <v>navedba gradiv, ki so jih izdelali</v>
      </c>
      <c r="B22" s="162"/>
      <c r="C22" s="127"/>
      <c r="D22" s="109"/>
    </row>
    <row r="23" spans="1:4" s="160" customFormat="1" ht="13.5" x14ac:dyDescent="0.25">
      <c r="A23" s="155" t="s">
        <v>278</v>
      </c>
      <c r="B23" s="218"/>
      <c r="C23" s="156"/>
      <c r="D23" s="156"/>
    </row>
    <row r="24" spans="1:4" s="161" customFormat="1" ht="15" x14ac:dyDescent="0.25">
      <c r="A24" s="575" t="str">
        <f>$A$6</f>
        <v>ime in priimek, strokovna izobrazba, identifikacijska številka</v>
      </c>
      <c r="B24" s="162"/>
      <c r="C24" s="214"/>
      <c r="D24" s="214"/>
    </row>
    <row r="25" spans="1:4" s="161" customFormat="1" ht="15" x14ac:dyDescent="0.25">
      <c r="A25" s="575" t="str">
        <f>$A$7</f>
        <v>navedba gradiv, ki so jih izdelali</v>
      </c>
      <c r="B25" s="162"/>
      <c r="C25" s="127"/>
      <c r="D25" s="109"/>
    </row>
    <row r="26" spans="1:4" s="160" customFormat="1" ht="13.5" x14ac:dyDescent="0.25">
      <c r="A26" s="155" t="s">
        <v>279</v>
      </c>
      <c r="B26" s="218"/>
      <c r="C26" s="156"/>
      <c r="D26" s="156"/>
    </row>
    <row r="27" spans="1:4" s="161" customFormat="1" ht="15" x14ac:dyDescent="0.25">
      <c r="A27" s="575" t="str">
        <f>$A$6</f>
        <v>ime in priimek, strokovna izobrazba, identifikacijska številka</v>
      </c>
      <c r="B27" s="162"/>
      <c r="C27" s="214"/>
      <c r="D27" s="214"/>
    </row>
    <row r="28" spans="1:4" s="161" customFormat="1" ht="15" x14ac:dyDescent="0.25">
      <c r="A28" s="575" t="str">
        <f>$A$7</f>
        <v>navedba gradiv, ki so jih izdelali</v>
      </c>
      <c r="B28" s="162"/>
      <c r="C28" s="137"/>
      <c r="D28" s="109"/>
    </row>
    <row r="29" spans="1:4" s="160" customFormat="1" ht="13.5" x14ac:dyDescent="0.25">
      <c r="A29" s="155" t="s">
        <v>280</v>
      </c>
      <c r="B29" s="218"/>
      <c r="C29" s="156"/>
      <c r="D29" s="156"/>
    </row>
    <row r="30" spans="1:4" s="161" customFormat="1" ht="15" x14ac:dyDescent="0.25">
      <c r="A30" s="575" t="str">
        <f>$A$6</f>
        <v>ime in priimek, strokovna izobrazba, identifikacijska številka</v>
      </c>
      <c r="B30" s="162"/>
      <c r="C30" s="214"/>
      <c r="D30" s="214"/>
    </row>
    <row r="31" spans="1:4" s="161" customFormat="1" ht="15" x14ac:dyDescent="0.25">
      <c r="A31" s="575" t="str">
        <f>$A$7</f>
        <v>navedba gradiv, ki so jih izdelali</v>
      </c>
      <c r="B31" s="162"/>
      <c r="C31" s="127"/>
      <c r="D31" s="109"/>
    </row>
    <row r="32" spans="1:4" s="160" customFormat="1" ht="13.5" x14ac:dyDescent="0.25">
      <c r="A32" s="220" t="s">
        <v>281</v>
      </c>
      <c r="B32" s="223"/>
      <c r="C32" s="222"/>
      <c r="D32" s="156"/>
    </row>
    <row r="33" spans="1:4" s="161" customFormat="1" ht="15" x14ac:dyDescent="0.25">
      <c r="A33" s="575" t="str">
        <f>$A$6</f>
        <v>ime in priimek, strokovna izobrazba, identifikacijska številka</v>
      </c>
      <c r="B33" s="162"/>
      <c r="C33" s="214"/>
      <c r="D33" s="214"/>
    </row>
    <row r="34" spans="1:4" s="161" customFormat="1" ht="15" x14ac:dyDescent="0.25">
      <c r="A34" s="575" t="str">
        <f>$A$7</f>
        <v>navedba gradiv, ki so jih izdelali</v>
      </c>
      <c r="B34" s="162"/>
      <c r="C34" s="127"/>
      <c r="D34" s="109"/>
    </row>
    <row r="35" spans="1:4" s="160" customFormat="1" ht="13.5" x14ac:dyDescent="0.25">
      <c r="A35" s="155" t="s">
        <v>282</v>
      </c>
      <c r="B35" s="218"/>
      <c r="C35" s="156"/>
      <c r="D35" s="156"/>
    </row>
    <row r="36" spans="1:4" s="161" customFormat="1" ht="15" x14ac:dyDescent="0.25">
      <c r="A36" s="575" t="str">
        <f>$A$6</f>
        <v>ime in priimek, strokovna izobrazba, identifikacijska številka</v>
      </c>
      <c r="B36" s="162"/>
      <c r="C36" s="214"/>
      <c r="D36" s="214"/>
    </row>
    <row r="37" spans="1:4" s="161" customFormat="1" ht="15" x14ac:dyDescent="0.25">
      <c r="A37" s="575" t="str">
        <f>$A$7</f>
        <v>navedba gradiv, ki so jih izdelali</v>
      </c>
      <c r="B37" s="162"/>
      <c r="C37" s="127"/>
      <c r="D37" s="109"/>
    </row>
    <row r="38" spans="1:4" s="160" customFormat="1" ht="13.5" x14ac:dyDescent="0.25">
      <c r="A38" s="155" t="s">
        <v>283</v>
      </c>
      <c r="B38" s="218"/>
      <c r="C38" s="156"/>
      <c r="D38" s="156"/>
    </row>
    <row r="39" spans="1:4" s="161" customFormat="1" ht="15" x14ac:dyDescent="0.25">
      <c r="A39" s="575" t="s">
        <v>471</v>
      </c>
      <c r="B39" s="162"/>
      <c r="C39" s="214"/>
      <c r="D39" s="214"/>
    </row>
    <row r="40" spans="1:4" s="161" customFormat="1" ht="15" x14ac:dyDescent="0.25">
      <c r="A40" s="575" t="str">
        <f>$A$7</f>
        <v>navedba gradiv, ki so jih izdelali</v>
      </c>
      <c r="B40" s="162"/>
      <c r="C40" s="127"/>
      <c r="D40" s="109"/>
    </row>
    <row r="41" spans="1:4" ht="72" customHeight="1" x14ac:dyDescent="0.25">
      <c r="A41" s="698" t="s">
        <v>1004</v>
      </c>
      <c r="B41" s="698"/>
      <c r="C41" s="698"/>
      <c r="D41" s="698"/>
    </row>
    <row r="42" spans="1:4" s="161" customFormat="1" x14ac:dyDescent="0.25">
      <c r="A42" s="158"/>
      <c r="B42" s="219"/>
      <c r="C42" s="159"/>
      <c r="D42" s="159"/>
    </row>
  </sheetData>
  <sheetProtection sheet="1" objects="1" scenarios="1"/>
  <mergeCells count="1">
    <mergeCell ref="A41:D41"/>
  </mergeCells>
  <conditionalFormatting sqref="D7:D8 D10:D11 D13:D14 D16:D17 D19:D20 D22:D23 D25:D26 D28:D29 D31:D32 D34:D35 D37:D38 D40">
    <cfRule type="expression" dxfId="136" priority="15">
      <formula>NOT(ISBLANK(D7:F42))</formula>
    </cfRule>
  </conditionalFormatting>
  <conditionalFormatting sqref="C6">
    <cfRule type="expression" dxfId="135" priority="16">
      <formula>NOT(ISBLANK(C6:C40))</formula>
    </cfRule>
  </conditionalFormatting>
  <conditionalFormatting sqref="C7:C40">
    <cfRule type="expression" dxfId="134" priority="1290">
      <formula>NOT(ISBLANK(C7:C42))</formula>
    </cfRule>
  </conditionalFormatting>
  <dataValidations count="1">
    <dataValidation type="list" allowBlank="1" showInputMessage="1" prompt="VPIŠI ALI IZBERI IZ SEZNAMA" sqref="C22 C31 C34 C37 C13 C16 C19 C10 C25 C28 C7 C40">
      <formula1>NACRTI</formula1>
    </dataValidation>
  </dataValidation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ignoredErrors>
    <ignoredError sqref="A9:A10 A12:A13 A15:A16 A18:A19 A21:A22 A24:A25 A27:A28 A30:A31 A33:A34 A36:A37 A40" unlockedFormula="1"/>
  </ignoredErrors>
  <drawing r:id="rId2"/>
  <legacyDrawing r:id="rId3"/>
  <controls>
    <mc:AlternateContent xmlns:mc="http://schemas.openxmlformats.org/markup-compatibility/2006">
      <mc:Choice Requires="x14">
        <control shapeId="247811" r:id="rId4" name="CommandButton1">
          <controlPr defaultSize="0" print="0" autoLine="0" r:id="rId5">
            <anchor>
              <from>
                <xdr:col>2</xdr:col>
                <xdr:colOff>1371600</xdr:colOff>
                <xdr:row>0</xdr:row>
                <xdr:rowOff>66675</xdr:rowOff>
              </from>
              <to>
                <xdr:col>3</xdr:col>
                <xdr:colOff>114300</xdr:colOff>
                <xdr:row>0</xdr:row>
                <xdr:rowOff>285750</xdr:rowOff>
              </to>
            </anchor>
          </controlPr>
        </control>
      </mc:Choice>
      <mc:Fallback>
        <control shapeId="247811" r:id="rId4" name="CommandButton1"/>
      </mc:Fallback>
    </mc:AlternateContent>
    <mc:AlternateContent xmlns:mc="http://schemas.openxmlformats.org/markup-compatibility/2006">
      <mc:Choice Requires="x14">
        <control shapeId="247812" r:id="rId6" name="CommandButton2">
          <controlPr defaultSize="0" print="0" autoLine="0" r:id="rId7">
            <anchor>
              <from>
                <xdr:col>2</xdr:col>
                <xdr:colOff>1371600</xdr:colOff>
                <xdr:row>1</xdr:row>
                <xdr:rowOff>28575</xdr:rowOff>
              </from>
              <to>
                <xdr:col>3</xdr:col>
                <xdr:colOff>114300</xdr:colOff>
                <xdr:row>1</xdr:row>
                <xdr:rowOff>247650</xdr:rowOff>
              </to>
            </anchor>
          </controlPr>
        </control>
      </mc:Choice>
      <mc:Fallback>
        <control shapeId="247812" r:id="rId6" name="CommandButton2"/>
      </mc:Fallback>
    </mc:AlternateContent>
    <mc:AlternateContent xmlns:mc="http://schemas.openxmlformats.org/markup-compatibility/2006">
      <mc:Choice Requires="x14">
        <control shapeId="247813" r:id="rId8" name="CommandButton3">
          <controlPr defaultSize="0" print="0" autoLine="0" r:id="rId9">
            <anchor>
              <from>
                <xdr:col>2</xdr:col>
                <xdr:colOff>1371600</xdr:colOff>
                <xdr:row>1</xdr:row>
                <xdr:rowOff>285750</xdr:rowOff>
              </from>
              <to>
                <xdr:col>3</xdr:col>
                <xdr:colOff>114300</xdr:colOff>
                <xdr:row>1</xdr:row>
                <xdr:rowOff>504825</xdr:rowOff>
              </to>
            </anchor>
          </controlPr>
        </control>
      </mc:Choice>
      <mc:Fallback>
        <control shapeId="247813" r:id="rId8" name="CommandButton3"/>
      </mc:Fallback>
    </mc:AlternateContent>
    <mc:AlternateContent xmlns:mc="http://schemas.openxmlformats.org/markup-compatibility/2006">
      <mc:Choice Requires="x14">
        <control shapeId="247809" r:id="rId10" name="Group Box 1">
          <controlPr defaultSize="0" print="0" autoFill="0" autoPict="0">
            <anchor moveWithCells="1">
              <from>
                <xdr:col>0</xdr:col>
                <xdr:colOff>333375</xdr:colOff>
                <xdr:row>41</xdr:row>
                <xdr:rowOff>0</xdr:rowOff>
              </from>
              <to>
                <xdr:col>0</xdr:col>
                <xdr:colOff>971550</xdr:colOff>
                <xdr:row>46</xdr:row>
                <xdr:rowOff>190500</xdr:rowOff>
              </to>
            </anchor>
          </controlPr>
        </control>
      </mc:Choice>
    </mc:AlternateContent>
    <mc:AlternateContent xmlns:mc="http://schemas.openxmlformats.org/markup-compatibility/2006">
      <mc:Choice Requires="x14">
        <control shapeId="247810" r:id="rId11" name="Group Box 2">
          <controlPr defaultSize="0" print="0" autoFill="0" autoPict="0">
            <anchor moveWithCells="1">
              <from>
                <xdr:col>1</xdr:col>
                <xdr:colOff>104775</xdr:colOff>
                <xdr:row>41</xdr:row>
                <xdr:rowOff>0</xdr:rowOff>
              </from>
              <to>
                <xdr:col>2</xdr:col>
                <xdr:colOff>800100</xdr:colOff>
                <xdr:row>56</xdr:row>
                <xdr:rowOff>66675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0" tint="-0.34998626667073579"/>
  </sheetPr>
  <dimension ref="A1:C33"/>
  <sheetViews>
    <sheetView showGridLines="0" view="pageLayout" zoomScaleNormal="100" workbookViewId="0">
      <selection activeCell="B13" sqref="B13"/>
    </sheetView>
  </sheetViews>
  <sheetFormatPr defaultColWidth="8" defaultRowHeight="16.5" x14ac:dyDescent="0.25"/>
  <cols>
    <col min="1" max="1" width="37.5703125" style="4" customWidth="1"/>
    <col min="2" max="2" width="4.85546875" style="4" customWidth="1"/>
    <col min="3" max="3" width="42.7109375" style="4" customWidth="1"/>
    <col min="4" max="4" width="2.42578125" customWidth="1"/>
  </cols>
  <sheetData>
    <row r="1" spans="1:3" ht="23.25" x14ac:dyDescent="0.25">
      <c r="A1" s="68" t="s">
        <v>695</v>
      </c>
      <c r="B1" s="68"/>
      <c r="C1" s="619"/>
    </row>
    <row r="2" spans="1:3" ht="84.95" customHeight="1" x14ac:dyDescent="0.25">
      <c r="A2" s="17" t="s">
        <v>528</v>
      </c>
      <c r="B2" s="17"/>
      <c r="C2" s="620"/>
    </row>
    <row r="3" spans="1:3" ht="24" customHeight="1" x14ac:dyDescent="0.25">
      <c r="C3" s="169" t="str">
        <f>IF(C19=0,"",C19)</f>
        <v/>
      </c>
    </row>
    <row r="4" spans="1:3" ht="15" x14ac:dyDescent="0.25">
      <c r="A4" s="71" t="str">
        <f>'VNOS PODATKOV'!C172</f>
        <v>PODATKI O GRADNJI</v>
      </c>
      <c r="B4" s="71"/>
      <c r="C4" s="71"/>
    </row>
    <row r="5" spans="1:3" ht="15" x14ac:dyDescent="0.25">
      <c r="A5" s="27" t="str">
        <f>'VNOS PODATKOV'!C175</f>
        <v>naziv gradnje</v>
      </c>
      <c r="B5" s="27"/>
      <c r="C5" s="96">
        <f>'VNOS PODATKOV'!D175</f>
        <v>0</v>
      </c>
    </row>
    <row r="6" spans="1:3" ht="54" x14ac:dyDescent="0.25">
      <c r="A6" s="106" t="str">
        <f>'VNOS PODATKOV'!C177</f>
        <v>kratek opis gradnje</v>
      </c>
      <c r="B6" s="106"/>
      <c r="C6" s="201">
        <f>'VNOS PODATKOV'!D177</f>
        <v>0</v>
      </c>
    </row>
    <row r="7" spans="1:3" ht="15" x14ac:dyDescent="0.25">
      <c r="A7" s="63" t="str">
        <f>'VNOS PODATKOV'!C199</f>
        <v>VRSTE GRADNJE</v>
      </c>
      <c r="B7" s="570" t="b">
        <f>IF('VNOS PODATKOV'!D201=TRUE,TRUE,FALSE)</f>
        <v>0</v>
      </c>
      <c r="C7" s="38" t="str">
        <f>'VNOS PODATKOV'!C201</f>
        <v>NOVOGRADNJA - NOVOZGRAJEN OBJEKT</v>
      </c>
    </row>
    <row r="8" spans="1:3" ht="15" x14ac:dyDescent="0.25">
      <c r="A8" s="205" t="str">
        <f>'VNOS PODATKOV'!C200</f>
        <v>označiti vse ustrezne vrste gradnje</v>
      </c>
      <c r="B8" s="570" t="b">
        <f>IF('VNOS PODATKOV'!D202=TRUE,TRUE,FALSE)</f>
        <v>0</v>
      </c>
      <c r="C8" s="38" t="str">
        <f>'VNOS PODATKOV'!C202</f>
        <v>NOVOGRADNJA - PRIZIDAVA</v>
      </c>
    </row>
    <row r="9" spans="1:3" ht="15" x14ac:dyDescent="0.25">
      <c r="A9" s="572"/>
      <c r="B9" s="570" t="b">
        <f>IF('VNOS PODATKOV'!D203=TRUE,TRUE,FALSE)</f>
        <v>0</v>
      </c>
      <c r="C9" s="38" t="str">
        <f>'VNOS PODATKOV'!C203</f>
        <v>REKONSTRUKCIJA</v>
      </c>
    </row>
    <row r="10" spans="1:3" ht="15" x14ac:dyDescent="0.25">
      <c r="A10" s="573"/>
      <c r="B10" s="570" t="b">
        <f>IF('VNOS PODATKOV'!D204=TRUE,TRUE,FALSE)</f>
        <v>0</v>
      </c>
      <c r="C10" s="38" t="str">
        <f>'VNOS PODATKOV'!C204</f>
        <v>SPREMEMBA NAMEMBNOSTI</v>
      </c>
    </row>
    <row r="11" spans="1:3" ht="15" x14ac:dyDescent="0.25">
      <c r="A11" s="573"/>
      <c r="B11" s="570" t="b">
        <f>IF('VNOS PODATKOV'!D205=TRUE,TRUE,FALSE)</f>
        <v>0</v>
      </c>
      <c r="C11" s="38" t="str">
        <f>'VNOS PODATKOV'!C205</f>
        <v>ODSTRANITEV CELOTNEGA OBJEKTA</v>
      </c>
    </row>
    <row r="12" spans="1:3" ht="15" x14ac:dyDescent="0.25">
      <c r="A12" s="573"/>
      <c r="B12" s="570" t="b">
        <f>IF('VNOS PODATKOV'!D206=TRUE,TRUE,FALSE)</f>
        <v>0</v>
      </c>
      <c r="C12" s="38" t="str">
        <f>'VNOS PODATKOV'!C206</f>
        <v>LEGALIZACIJA</v>
      </c>
    </row>
    <row r="13" spans="1:3" ht="15" x14ac:dyDescent="0.25">
      <c r="A13" s="573"/>
      <c r="B13" s="570" t="b">
        <f>IF('VNOS PODATKOV'!D207=TRUE,TRUE,FALSE)</f>
        <v>0</v>
      </c>
      <c r="C13" s="38" t="str">
        <f>'VNOS PODATKOV'!C207</f>
        <v>MANJŠA REKONSTRUKCIJA</v>
      </c>
    </row>
    <row r="14" spans="1:3" ht="15" x14ac:dyDescent="0.25">
      <c r="A14" s="71" t="str">
        <f>'VNOS PODATKOV'!C156</f>
        <v>PODATKI O PROJEKTNI DOKUMENTACIJI</v>
      </c>
      <c r="B14" s="71"/>
      <c r="C14" s="71"/>
    </row>
    <row r="15" spans="1:3" ht="27" x14ac:dyDescent="0.25">
      <c r="A15" s="64" t="s">
        <v>140</v>
      </c>
      <c r="B15" s="64"/>
      <c r="C15" s="96" t="str">
        <f>INDEX('BAZA PODATKOV'!A3:A12,MATCH('VNOS PODATKOV'!M37,'BAZA PODATKOV'!B3:B12,0))</f>
        <v>DPP (projektna dokumentacija za pridobitev projektnih in drugih pogojev)</v>
      </c>
    </row>
    <row r="16" spans="1:3" ht="15" x14ac:dyDescent="0.25">
      <c r="A16" s="72" t="str">
        <f>'VNOS PODATKOV'!C160</f>
        <v>številka projekta</v>
      </c>
      <c r="B16" s="72"/>
      <c r="C16" s="96">
        <f>IFERROR(HLOOKUP($C$15,'VNOS PODATKOV'!$D$159:$I$161,2, FALSE),"")</f>
        <v>0</v>
      </c>
    </row>
    <row r="17" spans="1:3" ht="15" x14ac:dyDescent="0.25">
      <c r="A17" s="71" t="s">
        <v>530</v>
      </c>
      <c r="B17" s="71"/>
      <c r="C17" s="71"/>
    </row>
    <row r="18" spans="1:3" ht="15" x14ac:dyDescent="0.25">
      <c r="A18" s="64" t="str">
        <f>'VNOS PODATKOV'!C164</f>
        <v>strokovno področje načrta</v>
      </c>
      <c r="B18" s="64"/>
      <c r="C18" s="202">
        <f>IFERROR(HLOOKUP($C$15,'VNOS PODATKOV'!$D$159:$I$168,6, FALSE),"")</f>
        <v>0</v>
      </c>
    </row>
    <row r="19" spans="1:3" ht="15" x14ac:dyDescent="0.25">
      <c r="A19" s="72" t="str">
        <f>'VNOS PODATKOV'!C165</f>
        <v>naziv načrta</v>
      </c>
      <c r="B19" s="72"/>
      <c r="C19" s="202">
        <f>IFERROR(HLOOKUP($C$15,'VNOS PODATKOV'!$D$159:$I$168,7, FALSE),"")</f>
        <v>0</v>
      </c>
    </row>
    <row r="20" spans="1:3" ht="15" x14ac:dyDescent="0.25">
      <c r="A20" s="72" t="str">
        <f>'VNOS PODATKOV'!C166</f>
        <v>številka načrta</v>
      </c>
      <c r="B20" s="72"/>
      <c r="C20" s="202">
        <f>IFERROR(HLOOKUP($C$15,'VNOS PODATKOV'!$D$159:$I$168,8, FALSE),"")</f>
        <v>0</v>
      </c>
    </row>
    <row r="21" spans="1:3" ht="15" x14ac:dyDescent="0.25">
      <c r="A21" s="72" t="str">
        <f>'VNOS PODATKOV'!C167</f>
        <v>datum izdelave</v>
      </c>
      <c r="B21" s="72"/>
      <c r="C21" s="202">
        <f>IFERROR(HLOOKUP($C$15,'VNOS PODATKOV'!$D$159:$I$168,9, FALSE),"")</f>
        <v>0</v>
      </c>
    </row>
    <row r="22" spans="1:3" ht="15" x14ac:dyDescent="0.25">
      <c r="A22" s="72" t="str">
        <f>'VNOS PODATKOV'!C168</f>
        <v>datum spremembe</v>
      </c>
      <c r="B22" s="72"/>
      <c r="C22" s="202">
        <f>IFERROR(HLOOKUP($C$15,'VNOS PODATKOV'!$D$159:$I$168,10, FALSE),"")</f>
        <v>0</v>
      </c>
    </row>
    <row r="23" spans="1:3" ht="15" x14ac:dyDescent="0.25">
      <c r="A23" s="695" t="s">
        <v>698</v>
      </c>
      <c r="B23" s="695"/>
      <c r="C23" s="695"/>
    </row>
    <row r="24" spans="1:3" ht="15" x14ac:dyDescent="0.25">
      <c r="A24" s="72" t="str">
        <f>'VNOS PODATKOV'!C104</f>
        <v>projektant načrta (naziv družbe)</v>
      </c>
      <c r="B24" s="72"/>
      <c r="C24" s="202">
        <f>'VNOS PODATKOV'!D104</f>
        <v>0</v>
      </c>
    </row>
    <row r="25" spans="1:3" ht="15" x14ac:dyDescent="0.25">
      <c r="A25" s="72" t="str">
        <f>'VNOS PODATKOV'!C105</f>
        <v>naslov</v>
      </c>
      <c r="B25" s="72"/>
      <c r="C25" s="202">
        <f>'VNOS PODATKOV'!D105</f>
        <v>0</v>
      </c>
    </row>
    <row r="26" spans="1:3" ht="15" x14ac:dyDescent="0.25">
      <c r="A26" s="72" t="str">
        <f>'VNOS PODATKOV'!C106</f>
        <v>odgovorna oseba projektanta načrta</v>
      </c>
      <c r="B26" s="72"/>
      <c r="C26" s="202">
        <f>'VNOS PODATKOV'!D106</f>
        <v>0</v>
      </c>
    </row>
    <row r="27" spans="1:3" ht="56.85" customHeight="1" x14ac:dyDescent="0.25">
      <c r="A27" s="203" t="s">
        <v>701</v>
      </c>
      <c r="B27" s="101"/>
      <c r="C27" s="207"/>
    </row>
    <row r="28" spans="1:3" ht="15" x14ac:dyDescent="0.25">
      <c r="A28" s="695" t="s">
        <v>838</v>
      </c>
      <c r="B28" s="695"/>
      <c r="C28" s="695"/>
    </row>
    <row r="29" spans="1:3" ht="15" x14ac:dyDescent="0.25">
      <c r="A29" s="72" t="str">
        <f>'VNOS PODATKOV'!C108</f>
        <v>ime in priimek pooblaščenega arhitekta, pooblaščenega inženirja</v>
      </c>
      <c r="B29" s="95"/>
      <c r="C29" s="202" t="str">
        <f>IF('VNOS PODATKOV'!D108="","",(CONCATENATE('VNOS PODATKOV'!D108,", ",'VNOS PODATKOV'!D109)))</f>
        <v/>
      </c>
    </row>
    <row r="30" spans="1:3" ht="15" x14ac:dyDescent="0.25">
      <c r="A30" s="72" t="str">
        <f>'VNOS PODATKOV'!C110</f>
        <v>identifikacijska številka</v>
      </c>
      <c r="B30" s="72"/>
      <c r="C30" s="202">
        <f>'VNOS PODATKOV'!D110</f>
        <v>0</v>
      </c>
    </row>
    <row r="31" spans="1:3" ht="56.85" customHeight="1" x14ac:dyDescent="0.25">
      <c r="A31" s="203" t="s">
        <v>697</v>
      </c>
      <c r="B31" s="203"/>
      <c r="C31" s="137"/>
    </row>
    <row r="32" spans="1:3" ht="15" x14ac:dyDescent="0.25">
      <c r="A32" s="208"/>
      <c r="B32" s="208"/>
      <c r="C32" s="208"/>
    </row>
    <row r="33" spans="3:3" x14ac:dyDescent="0.25">
      <c r="C33" s="70"/>
    </row>
  </sheetData>
  <sheetProtection sheet="1" objects="1" scenarios="1"/>
  <mergeCells count="2">
    <mergeCell ref="A23:C23"/>
    <mergeCell ref="A28:C28"/>
  </mergeCells>
  <dataValidations count="1">
    <dataValidation allowBlank="1" showErrorMessage="1" prompt="IZBERI IZ SEZNAMA" sqref="C15:C16"/>
  </dataValidation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141329" r:id="rId4" name="CommandButton3">
          <controlPr defaultSize="0" print="0" autoLine="0" r:id="rId5">
            <anchor>
              <from>
                <xdr:col>2</xdr:col>
                <xdr:colOff>1171575</xdr:colOff>
                <xdr:row>1</xdr:row>
                <xdr:rowOff>304800</xdr:rowOff>
              </from>
              <to>
                <xdr:col>2</xdr:col>
                <xdr:colOff>2971800</xdr:colOff>
                <xdr:row>1</xdr:row>
                <xdr:rowOff>523875</xdr:rowOff>
              </to>
            </anchor>
          </controlPr>
        </control>
      </mc:Choice>
      <mc:Fallback>
        <control shapeId="141329" r:id="rId4" name="CommandButton3"/>
      </mc:Fallback>
    </mc:AlternateContent>
    <mc:AlternateContent xmlns:mc="http://schemas.openxmlformats.org/markup-compatibility/2006">
      <mc:Choice Requires="x14">
        <control shapeId="141328" r:id="rId6" name="CommandButton2">
          <controlPr defaultSize="0" print="0" autoLine="0" r:id="rId7">
            <anchor>
              <from>
                <xdr:col>2</xdr:col>
                <xdr:colOff>1171575</xdr:colOff>
                <xdr:row>1</xdr:row>
                <xdr:rowOff>47625</xdr:rowOff>
              </from>
              <to>
                <xdr:col>2</xdr:col>
                <xdr:colOff>2971800</xdr:colOff>
                <xdr:row>1</xdr:row>
                <xdr:rowOff>266700</xdr:rowOff>
              </to>
            </anchor>
          </controlPr>
        </control>
      </mc:Choice>
      <mc:Fallback>
        <control shapeId="141328" r:id="rId6" name="CommandButton2"/>
      </mc:Fallback>
    </mc:AlternateContent>
    <mc:AlternateContent xmlns:mc="http://schemas.openxmlformats.org/markup-compatibility/2006">
      <mc:Choice Requires="x14">
        <control shapeId="141327" r:id="rId8" name="CommandButton1">
          <controlPr defaultSize="0" print="0" autoLine="0" r:id="rId9">
            <anchor>
              <from>
                <xdr:col>2</xdr:col>
                <xdr:colOff>1171575</xdr:colOff>
                <xdr:row>0</xdr:row>
                <xdr:rowOff>76200</xdr:rowOff>
              </from>
              <to>
                <xdr:col>2</xdr:col>
                <xdr:colOff>2971800</xdr:colOff>
                <xdr:row>1</xdr:row>
                <xdr:rowOff>0</xdr:rowOff>
              </to>
            </anchor>
          </controlPr>
        </control>
      </mc:Choice>
      <mc:Fallback>
        <control shapeId="141327" r:id="rId8" name="CommandButton1"/>
      </mc:Fallback>
    </mc:AlternateContent>
    <mc:AlternateContent xmlns:mc="http://schemas.openxmlformats.org/markup-compatibility/2006">
      <mc:Choice Requires="x14">
        <control shapeId="141321" r:id="rId10" name="Group Box 9">
          <controlPr defaultSize="0" print="0" autoFill="0" autoPict="0">
            <anchor moveWithCells="1">
              <from>
                <xdr:col>0</xdr:col>
                <xdr:colOff>333375</xdr:colOff>
                <xdr:row>33</xdr:row>
                <xdr:rowOff>0</xdr:rowOff>
              </from>
              <to>
                <xdr:col>0</xdr:col>
                <xdr:colOff>971550</xdr:colOff>
                <xdr:row>37</xdr:row>
                <xdr:rowOff>85725</xdr:rowOff>
              </to>
            </anchor>
          </controlPr>
        </control>
      </mc:Choice>
    </mc:AlternateContent>
    <mc:AlternateContent xmlns:mc="http://schemas.openxmlformats.org/markup-compatibility/2006">
      <mc:Choice Requires="x14">
        <control shapeId="141322" r:id="rId11" name="Group Box 10">
          <controlPr defaultSize="0" print="0" autoFill="0" autoPict="0">
            <anchor moveWithCells="1">
              <from>
                <xdr:col>2</xdr:col>
                <xdr:colOff>0</xdr:colOff>
                <xdr:row>33</xdr:row>
                <xdr:rowOff>0</xdr:rowOff>
              </from>
              <to>
                <xdr:col>2</xdr:col>
                <xdr:colOff>876300</xdr:colOff>
                <xdr:row>46</xdr:row>
                <xdr:rowOff>76200</xdr:rowOff>
              </to>
            </anchor>
          </controlPr>
        </control>
      </mc:Choice>
    </mc:AlternateContent>
    <mc:AlternateContent xmlns:mc="http://schemas.openxmlformats.org/markup-compatibility/2006">
      <mc:Choice Requires="x14">
        <control shapeId="141337" r:id="rId12" name="Check Box 25">
          <controlPr defaultSize="0" autoFill="0" autoLine="0" autoPict="0">
            <anchor moveWithCells="1">
              <from>
                <xdr:col>1</xdr:col>
                <xdr:colOff>47625</xdr:colOff>
                <xdr:row>6</xdr:row>
                <xdr:rowOff>28575</xdr:rowOff>
              </from>
              <to>
                <xdr:col>1</xdr:col>
                <xdr:colOff>266700</xdr:colOff>
                <xdr:row>6</xdr:row>
                <xdr:rowOff>171450</xdr:rowOff>
              </to>
            </anchor>
          </controlPr>
        </control>
      </mc:Choice>
    </mc:AlternateContent>
    <mc:AlternateContent xmlns:mc="http://schemas.openxmlformats.org/markup-compatibility/2006">
      <mc:Choice Requires="x14">
        <control shapeId="141338" r:id="rId13" name="Check Box 26">
          <controlPr defaultSize="0" autoFill="0" autoLine="0" autoPict="0">
            <anchor moveWithCells="1">
              <from>
                <xdr:col>1</xdr:col>
                <xdr:colOff>47625</xdr:colOff>
                <xdr:row>7</xdr:row>
                <xdr:rowOff>28575</xdr:rowOff>
              </from>
              <to>
                <xdr:col>1</xdr:col>
                <xdr:colOff>266700</xdr:colOff>
                <xdr:row>7</xdr:row>
                <xdr:rowOff>171450</xdr:rowOff>
              </to>
            </anchor>
          </controlPr>
        </control>
      </mc:Choice>
    </mc:AlternateContent>
    <mc:AlternateContent xmlns:mc="http://schemas.openxmlformats.org/markup-compatibility/2006">
      <mc:Choice Requires="x14">
        <control shapeId="141339" r:id="rId14" name="Check Box 27">
          <controlPr defaultSize="0" autoFill="0" autoLine="0" autoPict="0">
            <anchor moveWithCells="1">
              <from>
                <xdr:col>1</xdr:col>
                <xdr:colOff>47625</xdr:colOff>
                <xdr:row>8</xdr:row>
                <xdr:rowOff>28575</xdr:rowOff>
              </from>
              <to>
                <xdr:col>1</xdr:col>
                <xdr:colOff>266700</xdr:colOff>
                <xdr:row>8</xdr:row>
                <xdr:rowOff>171450</xdr:rowOff>
              </to>
            </anchor>
          </controlPr>
        </control>
      </mc:Choice>
    </mc:AlternateContent>
    <mc:AlternateContent xmlns:mc="http://schemas.openxmlformats.org/markup-compatibility/2006">
      <mc:Choice Requires="x14">
        <control shapeId="141340" r:id="rId15" name="Check Box 28">
          <controlPr defaultSize="0" autoFill="0" autoLine="0" autoPict="0">
            <anchor moveWithCells="1">
              <from>
                <xdr:col>1</xdr:col>
                <xdr:colOff>47625</xdr:colOff>
                <xdr:row>9</xdr:row>
                <xdr:rowOff>28575</xdr:rowOff>
              </from>
              <to>
                <xdr:col>1</xdr:col>
                <xdr:colOff>266700</xdr:colOff>
                <xdr:row>9</xdr:row>
                <xdr:rowOff>171450</xdr:rowOff>
              </to>
            </anchor>
          </controlPr>
        </control>
      </mc:Choice>
    </mc:AlternateContent>
    <mc:AlternateContent xmlns:mc="http://schemas.openxmlformats.org/markup-compatibility/2006">
      <mc:Choice Requires="x14">
        <control shapeId="141341" r:id="rId16" name="Check Box 29">
          <controlPr defaultSize="0" autoFill="0" autoLine="0" autoPict="0">
            <anchor moveWithCells="1">
              <from>
                <xdr:col>1</xdr:col>
                <xdr:colOff>47625</xdr:colOff>
                <xdr:row>10</xdr:row>
                <xdr:rowOff>28575</xdr:rowOff>
              </from>
              <to>
                <xdr:col>1</xdr:col>
                <xdr:colOff>266700</xdr:colOff>
                <xdr:row>10</xdr:row>
                <xdr:rowOff>171450</xdr:rowOff>
              </to>
            </anchor>
          </controlPr>
        </control>
      </mc:Choice>
    </mc:AlternateContent>
    <mc:AlternateContent xmlns:mc="http://schemas.openxmlformats.org/markup-compatibility/2006">
      <mc:Choice Requires="x14">
        <control shapeId="141342" r:id="rId17" name="Check Box 30">
          <controlPr defaultSize="0" autoFill="0" autoLine="0" autoPict="0">
            <anchor moveWithCells="1">
              <from>
                <xdr:col>1</xdr:col>
                <xdr:colOff>47625</xdr:colOff>
                <xdr:row>11</xdr:row>
                <xdr:rowOff>28575</xdr:rowOff>
              </from>
              <to>
                <xdr:col>1</xdr:col>
                <xdr:colOff>266700</xdr:colOff>
                <xdr:row>11</xdr:row>
                <xdr:rowOff>171450</xdr:rowOff>
              </to>
            </anchor>
          </controlPr>
        </control>
      </mc:Choice>
    </mc:AlternateContent>
    <mc:AlternateContent xmlns:mc="http://schemas.openxmlformats.org/markup-compatibility/2006">
      <mc:Choice Requires="x14">
        <control shapeId="141343" r:id="rId18" name="Check Box 31">
          <controlPr defaultSize="0" autoFill="0" autoLine="0" autoPict="0">
            <anchor moveWithCells="1">
              <from>
                <xdr:col>1</xdr:col>
                <xdr:colOff>47625</xdr:colOff>
                <xdr:row>12</xdr:row>
                <xdr:rowOff>28575</xdr:rowOff>
              </from>
              <to>
                <xdr:col>1</xdr:col>
                <xdr:colOff>266700</xdr:colOff>
                <xdr:row>12</xdr:row>
                <xdr:rowOff>171450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5" id="{AF5FCB12-F6C6-4F46-810D-B2BD41FAA553}">
            <xm:f>OR(C$15='BAZA PODATKOV'!$A$10,C$15='BAZA PODATKOV'!$A$11)</xm:f>
            <x14:dxf>
              <font>
                <color theme="0" tint="-0.499984740745262"/>
              </font>
            </x14:dxf>
          </x14:cfRule>
          <xm:sqref>A18:B27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theme="0" tint="-0.34998626667073579"/>
  </sheetPr>
  <dimension ref="A1:C26"/>
  <sheetViews>
    <sheetView showGridLines="0" view="pageLayout" zoomScaleNormal="100" workbookViewId="0">
      <selection activeCell="B23" sqref="B23"/>
    </sheetView>
  </sheetViews>
  <sheetFormatPr defaultColWidth="8.42578125" defaultRowHeight="16.5" x14ac:dyDescent="0.25"/>
  <cols>
    <col min="1" max="2" width="42.140625" style="4" customWidth="1"/>
  </cols>
  <sheetData>
    <row r="1" spans="1:3" ht="23.25" x14ac:dyDescent="0.25">
      <c r="A1" s="68" t="s">
        <v>489</v>
      </c>
      <c r="B1" s="31"/>
    </row>
    <row r="2" spans="1:3" ht="84.95" customHeight="1" x14ac:dyDescent="0.25">
      <c r="A2" s="699" t="s">
        <v>702</v>
      </c>
      <c r="B2" s="700"/>
    </row>
    <row r="3" spans="1:3" x14ac:dyDescent="0.25">
      <c r="A3" s="36"/>
      <c r="B3" s="36"/>
    </row>
    <row r="4" spans="1:3" ht="15" x14ac:dyDescent="0.25">
      <c r="A4" s="695" t="s">
        <v>284</v>
      </c>
      <c r="B4" s="695"/>
    </row>
    <row r="5" spans="1:3" ht="15" x14ac:dyDescent="0.25">
      <c r="A5" s="64" t="str">
        <f>'VNOS PODATKOV'!C87</f>
        <v>projektant (naziv družbe)</v>
      </c>
      <c r="B5" s="96">
        <f>'VNOS PODATKOV'!D87</f>
        <v>0</v>
      </c>
    </row>
    <row r="6" spans="1:3" ht="15" x14ac:dyDescent="0.25">
      <c r="A6" s="72" t="str">
        <f>'VNOS PODATKOV'!C88</f>
        <v>naslov</v>
      </c>
      <c r="B6" s="96">
        <f>'VNOS PODATKOV'!D88</f>
        <v>0</v>
      </c>
    </row>
    <row r="7" spans="1:3" ht="15" x14ac:dyDescent="0.25">
      <c r="A7" s="72" t="str">
        <f>'VNOS PODATKOV'!C89</f>
        <v>odgovorna oseba projektanta</v>
      </c>
      <c r="B7" s="96">
        <f>'VNOS PODATKOV'!D89</f>
        <v>0</v>
      </c>
    </row>
    <row r="8" spans="1:3" ht="15" x14ac:dyDescent="0.25">
      <c r="A8" s="64"/>
      <c r="B8" s="96"/>
    </row>
    <row r="9" spans="1:3" ht="15" x14ac:dyDescent="0.25">
      <c r="A9" s="695" t="s">
        <v>703</v>
      </c>
      <c r="B9" s="695"/>
    </row>
    <row r="10" spans="1:3" ht="15" x14ac:dyDescent="0.25">
      <c r="A10" s="64" t="s">
        <v>1257</v>
      </c>
      <c r="B10" s="96" t="str">
        <f>IF('VNOS PODATKOV'!D91="","",(CONCATENATE('VNOS PODATKOV'!D91,", ",'VNOS PODATKOV'!D92)))</f>
        <v/>
      </c>
    </row>
    <row r="11" spans="1:3" ht="16.5" customHeight="1" x14ac:dyDescent="0.25">
      <c r="A11" s="33"/>
      <c r="B11" s="84"/>
    </row>
    <row r="12" spans="1:3" ht="16.5" customHeight="1" x14ac:dyDescent="0.25">
      <c r="A12" s="577" t="s">
        <v>1084</v>
      </c>
    </row>
    <row r="13" spans="1:3" ht="15" x14ac:dyDescent="0.25">
      <c r="A13" s="577"/>
      <c r="B13" s="44"/>
    </row>
    <row r="14" spans="1:3" s="69" customFormat="1" ht="15" x14ac:dyDescent="0.25">
      <c r="A14" s="576" t="s">
        <v>839</v>
      </c>
      <c r="C14"/>
    </row>
    <row r="15" spans="1:3" s="69" customFormat="1" ht="15" x14ac:dyDescent="0.25">
      <c r="B15" s="388"/>
      <c r="C15"/>
    </row>
    <row r="16" spans="1:3" ht="15" x14ac:dyDescent="0.25">
      <c r="A16" s="72" t="str">
        <f>'VNOS PODATKOV'!C160</f>
        <v>številka projekta</v>
      </c>
      <c r="B16" s="201">
        <f>'VNOS PODATKOV'!E160</f>
        <v>0</v>
      </c>
    </row>
    <row r="17" spans="1:3" ht="15" x14ac:dyDescent="0.25">
      <c r="A17" s="72" t="str">
        <f>'VNOS PODATKOV'!C161</f>
        <v>datum izdelave</v>
      </c>
      <c r="B17" s="96">
        <f>'VNOS PODATKOV'!E161</f>
        <v>0</v>
      </c>
    </row>
    <row r="18" spans="1:3" ht="15" x14ac:dyDescent="0.25">
      <c r="A18" s="73"/>
      <c r="B18" s="73"/>
    </row>
    <row r="19" spans="1:3" s="69" customFormat="1" ht="33" customHeight="1" x14ac:dyDescent="0.25">
      <c r="A19" s="701" t="s">
        <v>1251</v>
      </c>
      <c r="B19" s="702"/>
      <c r="C19"/>
    </row>
    <row r="20" spans="1:3" s="69" customFormat="1" ht="15" x14ac:dyDescent="0.25">
      <c r="A20" s="701" t="s">
        <v>704</v>
      </c>
      <c r="B20" s="702"/>
      <c r="C20"/>
    </row>
    <row r="21" spans="1:3" ht="15" x14ac:dyDescent="0.25">
      <c r="A21" s="46"/>
      <c r="B21" s="22"/>
    </row>
    <row r="22" spans="1:3" ht="16.5" customHeight="1" x14ac:dyDescent="0.25">
      <c r="A22" s="64" t="s">
        <v>1257</v>
      </c>
      <c r="B22" s="82" t="str">
        <f>IF('VNOS PODATKOV'!D91="","",(CONCATENATE('VNOS PODATKOV'!D91,", ",'VNOS PODATKOV'!D92)))</f>
        <v/>
      </c>
    </row>
    <row r="23" spans="1:3" ht="16.5" customHeight="1" x14ac:dyDescent="0.25">
      <c r="A23" s="64" t="str">
        <f>'VNOS PODATKOV'!C93</f>
        <v>identifikacijska številka</v>
      </c>
      <c r="B23" s="82">
        <f>'VNOS PODATKOV'!D93</f>
        <v>0</v>
      </c>
    </row>
    <row r="24" spans="1:3" ht="56.85" customHeight="1" x14ac:dyDescent="0.25">
      <c r="A24" s="131" t="s">
        <v>705</v>
      </c>
      <c r="B24" s="109"/>
    </row>
    <row r="25" spans="1:3" ht="16.5" customHeight="1" x14ac:dyDescent="0.25">
      <c r="A25" s="64" t="str">
        <f>'VNOS PODATKOV'!C89</f>
        <v>odgovorna oseba projektanta</v>
      </c>
      <c r="B25" s="82">
        <f>'VNOS PODATKOV'!D89</f>
        <v>0</v>
      </c>
    </row>
    <row r="26" spans="1:3" ht="56.85" customHeight="1" x14ac:dyDescent="0.25">
      <c r="A26" s="131" t="s">
        <v>270</v>
      </c>
      <c r="B26" s="109"/>
    </row>
  </sheetData>
  <sheetProtection sheet="1" objects="1" scenarios="1"/>
  <mergeCells count="5">
    <mergeCell ref="A2:B2"/>
    <mergeCell ref="A4:B4"/>
    <mergeCell ref="A9:B9"/>
    <mergeCell ref="A19:B19"/>
    <mergeCell ref="A20:B20"/>
  </mergeCells>
  <phoneticPr fontId="46" type="noConversion"/>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54288" r:id="rId4" name="CommandButton3">
          <controlPr defaultSize="0" print="0" autoLine="0" r:id="rId5">
            <anchor moveWithCells="1">
              <from>
                <xdr:col>1</xdr:col>
                <xdr:colOff>1190625</xdr:colOff>
                <xdr:row>1</xdr:row>
                <xdr:rowOff>276225</xdr:rowOff>
              </from>
              <to>
                <xdr:col>1</xdr:col>
                <xdr:colOff>2990850</xdr:colOff>
                <xdr:row>1</xdr:row>
                <xdr:rowOff>495300</xdr:rowOff>
              </to>
            </anchor>
          </controlPr>
        </control>
      </mc:Choice>
      <mc:Fallback>
        <control shapeId="54288" r:id="rId4" name="CommandButton3"/>
      </mc:Fallback>
    </mc:AlternateContent>
    <mc:AlternateContent xmlns:mc="http://schemas.openxmlformats.org/markup-compatibility/2006">
      <mc:Choice Requires="x14">
        <control shapeId="54287" r:id="rId6" name="CommandButton2">
          <controlPr defaultSize="0" print="0" autoLine="0" r:id="rId7">
            <anchor moveWithCells="1">
              <from>
                <xdr:col>1</xdr:col>
                <xdr:colOff>1190625</xdr:colOff>
                <xdr:row>1</xdr:row>
                <xdr:rowOff>19050</xdr:rowOff>
              </from>
              <to>
                <xdr:col>1</xdr:col>
                <xdr:colOff>2990850</xdr:colOff>
                <xdr:row>1</xdr:row>
                <xdr:rowOff>238125</xdr:rowOff>
              </to>
            </anchor>
          </controlPr>
        </control>
      </mc:Choice>
      <mc:Fallback>
        <control shapeId="54287" r:id="rId6" name="CommandButton2"/>
      </mc:Fallback>
    </mc:AlternateContent>
    <mc:AlternateContent xmlns:mc="http://schemas.openxmlformats.org/markup-compatibility/2006">
      <mc:Choice Requires="x14">
        <control shapeId="54286" r:id="rId8" name="CommandButton1">
          <controlPr defaultSize="0" print="0" autoLine="0" r:id="rId9">
            <anchor moveWithCells="1">
              <from>
                <xdr:col>1</xdr:col>
                <xdr:colOff>1190625</xdr:colOff>
                <xdr:row>0</xdr:row>
                <xdr:rowOff>57150</xdr:rowOff>
              </from>
              <to>
                <xdr:col>1</xdr:col>
                <xdr:colOff>2990850</xdr:colOff>
                <xdr:row>0</xdr:row>
                <xdr:rowOff>276225</xdr:rowOff>
              </to>
            </anchor>
          </controlPr>
        </control>
      </mc:Choice>
      <mc:Fallback>
        <control shapeId="54286" r:id="rId8" name="CommandButton1"/>
      </mc:Fallback>
    </mc:AlternateContent>
    <mc:AlternateContent xmlns:mc="http://schemas.openxmlformats.org/markup-compatibility/2006">
      <mc:Choice Requires="x14">
        <control shapeId="54281" r:id="rId10" name="Group Box 9">
          <controlPr defaultSize="0" print="0" autoFill="0" autoPict="0">
            <anchor moveWithCells="1">
              <from>
                <xdr:col>0</xdr:col>
                <xdr:colOff>333375</xdr:colOff>
                <xdr:row>26</xdr:row>
                <xdr:rowOff>0</xdr:rowOff>
              </from>
              <to>
                <xdr:col>0</xdr:col>
                <xdr:colOff>971550</xdr:colOff>
                <xdr:row>31</xdr:row>
                <xdr:rowOff>0</xdr:rowOff>
              </to>
            </anchor>
          </controlPr>
        </control>
      </mc:Choice>
    </mc:AlternateContent>
    <mc:AlternateContent xmlns:mc="http://schemas.openxmlformats.org/markup-compatibility/2006">
      <mc:Choice Requires="x14">
        <control shapeId="54282" r:id="rId11" name="Group Box 10">
          <controlPr defaultSize="0" print="0" autoFill="0" autoPict="0">
            <anchor moveWithCells="1">
              <from>
                <xdr:col>1</xdr:col>
                <xdr:colOff>0</xdr:colOff>
                <xdr:row>26</xdr:row>
                <xdr:rowOff>0</xdr:rowOff>
              </from>
              <to>
                <xdr:col>1</xdr:col>
                <xdr:colOff>866775</xdr:colOff>
                <xdr:row>36</xdr:row>
                <xdr:rowOff>38100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0" tint="-0.34998626667073579"/>
  </sheetPr>
  <dimension ref="A1:C27"/>
  <sheetViews>
    <sheetView showGridLines="0" view="pageLayout" zoomScaleNormal="100" workbookViewId="0">
      <selection activeCell="B24" sqref="B24"/>
    </sheetView>
  </sheetViews>
  <sheetFormatPr defaultColWidth="8.7109375" defaultRowHeight="16.5" x14ac:dyDescent="0.25"/>
  <cols>
    <col min="1" max="2" width="42.140625" style="4" customWidth="1"/>
  </cols>
  <sheetData>
    <row r="1" spans="1:3" ht="23.25" x14ac:dyDescent="0.25">
      <c r="A1" s="68" t="s">
        <v>488</v>
      </c>
      <c r="B1" s="31"/>
    </row>
    <row r="2" spans="1:3" ht="84.95" customHeight="1" x14ac:dyDescent="0.25">
      <c r="A2" s="699" t="s">
        <v>706</v>
      </c>
      <c r="B2" s="699"/>
    </row>
    <row r="3" spans="1:3" x14ac:dyDescent="0.25">
      <c r="A3" s="36"/>
      <c r="B3" s="36"/>
    </row>
    <row r="4" spans="1:3" ht="15" x14ac:dyDescent="0.25">
      <c r="A4" s="695" t="s">
        <v>284</v>
      </c>
      <c r="B4" s="695"/>
    </row>
    <row r="5" spans="1:3" ht="15" x14ac:dyDescent="0.25">
      <c r="A5" s="64" t="str">
        <f>'VNOS PODATKOV'!C87</f>
        <v>projektant (naziv družbe)</v>
      </c>
      <c r="B5" s="96">
        <f>'VNOS PODATKOV'!D87</f>
        <v>0</v>
      </c>
    </row>
    <row r="6" spans="1:3" ht="15" x14ac:dyDescent="0.25">
      <c r="A6" s="72" t="str">
        <f>'VNOS PODATKOV'!C88</f>
        <v>naslov</v>
      </c>
      <c r="B6" s="96">
        <f>'VNOS PODATKOV'!D88</f>
        <v>0</v>
      </c>
    </row>
    <row r="7" spans="1:3" ht="15" x14ac:dyDescent="0.25">
      <c r="A7" s="72" t="str">
        <f>'VNOS PODATKOV'!C89</f>
        <v>odgovorna oseba projektanta</v>
      </c>
      <c r="B7" s="96">
        <f>'VNOS PODATKOV'!D89</f>
        <v>0</v>
      </c>
    </row>
    <row r="8" spans="1:3" ht="15" x14ac:dyDescent="0.25">
      <c r="A8" s="64"/>
      <c r="B8" s="96"/>
    </row>
    <row r="9" spans="1:3" ht="15" x14ac:dyDescent="0.25">
      <c r="A9" s="695" t="s">
        <v>703</v>
      </c>
      <c r="B9" s="695"/>
    </row>
    <row r="10" spans="1:3" ht="15" x14ac:dyDescent="0.25">
      <c r="A10" s="64" t="s">
        <v>1257</v>
      </c>
      <c r="B10" s="96" t="str">
        <f>IF('VNOS PODATKOV'!D91="","",(CONCATENATE('VNOS PODATKOV'!D91,", ",'VNOS PODATKOV'!D92)))</f>
        <v/>
      </c>
    </row>
    <row r="11" spans="1:3" ht="15" x14ac:dyDescent="0.25">
      <c r="A11" s="33"/>
      <c r="B11" s="84"/>
    </row>
    <row r="12" spans="1:3" x14ac:dyDescent="0.25">
      <c r="A12" s="519" t="s">
        <v>1084</v>
      </c>
    </row>
    <row r="13" spans="1:3" x14ac:dyDescent="0.25">
      <c r="A13" s="519"/>
    </row>
    <row r="14" spans="1:3" s="69" customFormat="1" ht="15" x14ac:dyDescent="0.25">
      <c r="A14" s="388" t="s">
        <v>840</v>
      </c>
      <c r="C14"/>
    </row>
    <row r="15" spans="1:3" s="69" customFormat="1" ht="15" x14ac:dyDescent="0.25">
      <c r="A15" s="388"/>
      <c r="C15"/>
    </row>
    <row r="16" spans="1:3" ht="15" x14ac:dyDescent="0.25">
      <c r="A16" s="72" t="str">
        <f>'VNOS PODATKOV'!C160</f>
        <v>številka projekta</v>
      </c>
      <c r="B16" s="201">
        <f>'VNOS PODATKOV'!G160</f>
        <v>0</v>
      </c>
    </row>
    <row r="17" spans="1:2" ht="15" x14ac:dyDescent="0.25">
      <c r="A17" s="72" t="str">
        <f>'VNOS PODATKOV'!C161</f>
        <v>datum izdelave</v>
      </c>
      <c r="B17" s="96">
        <f>'VNOS PODATKOV'!G161</f>
        <v>0</v>
      </c>
    </row>
    <row r="18" spans="1:2" ht="15" x14ac:dyDescent="0.25">
      <c r="A18" s="73"/>
      <c r="B18" s="447"/>
    </row>
    <row r="19" spans="1:2" s="69" customFormat="1" ht="13.5" x14ac:dyDescent="0.25">
      <c r="A19" s="447" t="s">
        <v>1250</v>
      </c>
      <c r="B19" s="447"/>
    </row>
    <row r="20" spans="1:2" s="69" customFormat="1" ht="71.25" customHeight="1" x14ac:dyDescent="0.25">
      <c r="A20" s="701" t="s">
        <v>1252</v>
      </c>
      <c r="B20" s="701"/>
    </row>
    <row r="21" spans="1:2" s="69" customFormat="1" ht="13.5" x14ac:dyDescent="0.25">
      <c r="A21" s="578" t="s">
        <v>841</v>
      </c>
      <c r="B21" s="447"/>
    </row>
    <row r="22" spans="1:2" ht="15" x14ac:dyDescent="0.25">
      <c r="A22" s="46"/>
      <c r="B22" s="22"/>
    </row>
    <row r="23" spans="1:2" ht="16.5" customHeight="1" x14ac:dyDescent="0.25">
      <c r="A23" s="64" t="s">
        <v>1257</v>
      </c>
      <c r="B23" s="96" t="str">
        <f>IF('VNOS PODATKOV'!D91="","",(CONCATENATE('VNOS PODATKOV'!D91,", ",'VNOS PODATKOV'!D92)))</f>
        <v/>
      </c>
    </row>
    <row r="24" spans="1:2" ht="16.5" customHeight="1" x14ac:dyDescent="0.25">
      <c r="A24" s="64" t="str">
        <f>'VNOS PODATKOV'!C93</f>
        <v>identifikacijska številka</v>
      </c>
      <c r="B24" s="96">
        <f>'VNOS PODATKOV'!D93</f>
        <v>0</v>
      </c>
    </row>
    <row r="25" spans="1:2" ht="56.85" customHeight="1" x14ac:dyDescent="0.25">
      <c r="A25" s="131" t="s">
        <v>705</v>
      </c>
      <c r="B25" s="109"/>
    </row>
    <row r="26" spans="1:2" ht="16.5" customHeight="1" x14ac:dyDescent="0.25">
      <c r="A26" s="64" t="str">
        <f>'VNOS PODATKOV'!C89</f>
        <v>odgovorna oseba projektanta</v>
      </c>
      <c r="B26" s="82">
        <f>'VNOS PODATKOV'!D89</f>
        <v>0</v>
      </c>
    </row>
    <row r="27" spans="1:2" ht="56.85" customHeight="1" x14ac:dyDescent="0.25">
      <c r="A27" s="131" t="s">
        <v>270</v>
      </c>
      <c r="B27" s="109"/>
    </row>
  </sheetData>
  <sheetProtection sheet="1" objects="1" scenarios="1"/>
  <mergeCells count="4">
    <mergeCell ref="A2:B2"/>
    <mergeCell ref="A4:B4"/>
    <mergeCell ref="A9:B9"/>
    <mergeCell ref="A20:B20"/>
  </mergeCell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102420" r:id="rId4" name="CommandButton3">
          <controlPr defaultSize="0" print="0" autoLine="0" r:id="rId5">
            <anchor moveWithCells="1">
              <from>
                <xdr:col>1</xdr:col>
                <xdr:colOff>1200150</xdr:colOff>
                <xdr:row>1</xdr:row>
                <xdr:rowOff>285750</xdr:rowOff>
              </from>
              <to>
                <xdr:col>1</xdr:col>
                <xdr:colOff>3000375</xdr:colOff>
                <xdr:row>1</xdr:row>
                <xdr:rowOff>504825</xdr:rowOff>
              </to>
            </anchor>
          </controlPr>
        </control>
      </mc:Choice>
      <mc:Fallback>
        <control shapeId="102420" r:id="rId4" name="CommandButton3"/>
      </mc:Fallback>
    </mc:AlternateContent>
    <mc:AlternateContent xmlns:mc="http://schemas.openxmlformats.org/markup-compatibility/2006">
      <mc:Choice Requires="x14">
        <control shapeId="102419" r:id="rId6" name="CommandButton2">
          <controlPr defaultSize="0" print="0" autoLine="0" r:id="rId7">
            <anchor moveWithCells="1">
              <from>
                <xdr:col>1</xdr:col>
                <xdr:colOff>1200150</xdr:colOff>
                <xdr:row>1</xdr:row>
                <xdr:rowOff>19050</xdr:rowOff>
              </from>
              <to>
                <xdr:col>1</xdr:col>
                <xdr:colOff>3000375</xdr:colOff>
                <xdr:row>1</xdr:row>
                <xdr:rowOff>238125</xdr:rowOff>
              </to>
            </anchor>
          </controlPr>
        </control>
      </mc:Choice>
      <mc:Fallback>
        <control shapeId="102419" r:id="rId6" name="CommandButton2"/>
      </mc:Fallback>
    </mc:AlternateContent>
    <mc:AlternateContent xmlns:mc="http://schemas.openxmlformats.org/markup-compatibility/2006">
      <mc:Choice Requires="x14">
        <control shapeId="102418" r:id="rId8" name="CommandButton1">
          <controlPr defaultSize="0" print="0" autoLine="0" r:id="rId9">
            <anchor moveWithCells="1">
              <from>
                <xdr:col>1</xdr:col>
                <xdr:colOff>1209675</xdr:colOff>
                <xdr:row>0</xdr:row>
                <xdr:rowOff>47625</xdr:rowOff>
              </from>
              <to>
                <xdr:col>2</xdr:col>
                <xdr:colOff>0</xdr:colOff>
                <xdr:row>0</xdr:row>
                <xdr:rowOff>266700</xdr:rowOff>
              </to>
            </anchor>
          </controlPr>
        </control>
      </mc:Choice>
      <mc:Fallback>
        <control shapeId="102418" r:id="rId8" name="CommandButton1"/>
      </mc:Fallback>
    </mc:AlternateContent>
    <mc:AlternateContent xmlns:mc="http://schemas.openxmlformats.org/markup-compatibility/2006">
      <mc:Choice Requires="x14">
        <control shapeId="102409" r:id="rId10" name="Group Box 9">
          <controlPr defaultSize="0" print="0" autoFill="0" autoPict="0">
            <anchor moveWithCells="1">
              <from>
                <xdr:col>0</xdr:col>
                <xdr:colOff>333375</xdr:colOff>
                <xdr:row>27</xdr:row>
                <xdr:rowOff>0</xdr:rowOff>
              </from>
              <to>
                <xdr:col>0</xdr:col>
                <xdr:colOff>971550</xdr:colOff>
                <xdr:row>31</xdr:row>
                <xdr:rowOff>171450</xdr:rowOff>
              </to>
            </anchor>
          </controlPr>
        </control>
      </mc:Choice>
    </mc:AlternateContent>
    <mc:AlternateContent xmlns:mc="http://schemas.openxmlformats.org/markup-compatibility/2006">
      <mc:Choice Requires="x14">
        <control shapeId="102410" r:id="rId11" name="Group Box 10">
          <controlPr defaultSize="0" print="0" autoFill="0" autoPict="0">
            <anchor moveWithCells="1">
              <from>
                <xdr:col>1</xdr:col>
                <xdr:colOff>0</xdr:colOff>
                <xdr:row>27</xdr:row>
                <xdr:rowOff>0</xdr:rowOff>
              </from>
              <to>
                <xdr:col>1</xdr:col>
                <xdr:colOff>866775</xdr:colOff>
                <xdr:row>37</xdr:row>
                <xdr:rowOff>38100</xdr:rowOff>
              </to>
            </anchor>
          </controlPr>
        </control>
      </mc:Choice>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tabColor theme="0" tint="-0.34998626667073579"/>
  </sheetPr>
  <dimension ref="A1:C28"/>
  <sheetViews>
    <sheetView showGridLines="0" view="pageLayout" zoomScaleNormal="100" workbookViewId="0">
      <selection activeCell="B25" sqref="B25"/>
    </sheetView>
  </sheetViews>
  <sheetFormatPr defaultColWidth="8.7109375" defaultRowHeight="16.5" x14ac:dyDescent="0.25"/>
  <cols>
    <col min="1" max="2" width="42.140625" style="4" customWidth="1"/>
  </cols>
  <sheetData>
    <row r="1" spans="1:3" ht="23.25" x14ac:dyDescent="0.25">
      <c r="A1" s="68" t="s">
        <v>487</v>
      </c>
      <c r="B1" s="31"/>
    </row>
    <row r="2" spans="1:3" ht="84.95" customHeight="1" x14ac:dyDescent="0.25">
      <c r="A2" s="699" t="s">
        <v>1288</v>
      </c>
      <c r="B2" s="699"/>
    </row>
    <row r="3" spans="1:3" x14ac:dyDescent="0.25">
      <c r="A3" s="36"/>
      <c r="B3" s="36"/>
    </row>
    <row r="4" spans="1:3" ht="15" x14ac:dyDescent="0.25">
      <c r="A4" s="695" t="s">
        <v>714</v>
      </c>
      <c r="B4" s="695"/>
    </row>
    <row r="5" spans="1:3" ht="15" x14ac:dyDescent="0.25">
      <c r="A5" s="64" t="str">
        <f>'VNOS PODATKOV'!C104</f>
        <v>projektant načrta (naziv družbe)</v>
      </c>
      <c r="B5" s="96">
        <f>'VNOS PODATKOV'!D104</f>
        <v>0</v>
      </c>
    </row>
    <row r="6" spans="1:3" ht="15" x14ac:dyDescent="0.25">
      <c r="A6" s="64" t="str">
        <f>'VNOS PODATKOV'!C105</f>
        <v>naslov</v>
      </c>
      <c r="B6" s="96">
        <f>'VNOS PODATKOV'!D105</f>
        <v>0</v>
      </c>
    </row>
    <row r="7" spans="1:3" ht="15" x14ac:dyDescent="0.25">
      <c r="A7" s="64" t="str">
        <f>'VNOS PODATKOV'!C106</f>
        <v>odgovorna oseba projektanta načrta</v>
      </c>
      <c r="B7" s="96">
        <f>'VNOS PODATKOV'!D106</f>
        <v>0</v>
      </c>
    </row>
    <row r="8" spans="1:3" ht="15" x14ac:dyDescent="0.25">
      <c r="A8" s="64"/>
      <c r="B8" s="96"/>
    </row>
    <row r="9" spans="1:3" ht="15" x14ac:dyDescent="0.25">
      <c r="A9" s="695" t="s">
        <v>851</v>
      </c>
      <c r="B9" s="695"/>
    </row>
    <row r="10" spans="1:3" ht="15" x14ac:dyDescent="0.25">
      <c r="A10" s="64" t="s">
        <v>709</v>
      </c>
      <c r="B10" s="96" t="str">
        <f>IF('VNOS PODATKOV'!D108="","",(CONCATENATE('VNOS PODATKOV'!D108,", ",'VNOS PODATKOV'!D109)))</f>
        <v/>
      </c>
    </row>
    <row r="11" spans="1:3" ht="16.5" customHeight="1" x14ac:dyDescent="0.25">
      <c r="A11" s="33"/>
      <c r="B11" s="84"/>
    </row>
    <row r="12" spans="1:3" ht="16.5" customHeight="1" x14ac:dyDescent="0.25">
      <c r="A12" s="41" t="s">
        <v>1084</v>
      </c>
    </row>
    <row r="13" spans="1:3" ht="16.5" customHeight="1" x14ac:dyDescent="0.25">
      <c r="A13" s="44"/>
    </row>
    <row r="14" spans="1:3" s="69" customFormat="1" ht="15" x14ac:dyDescent="0.25">
      <c r="A14" s="388" t="s">
        <v>852</v>
      </c>
      <c r="C14"/>
    </row>
    <row r="15" spans="1:3" s="69" customFormat="1" ht="15" x14ac:dyDescent="0.25">
      <c r="A15" s="460"/>
      <c r="B15" s="448"/>
      <c r="C15"/>
    </row>
    <row r="16" spans="1:3" ht="27" x14ac:dyDescent="0.25">
      <c r="A16" s="64" t="s">
        <v>140</v>
      </c>
      <c r="B16" s="459" t="str">
        <f>INDEX('BAZA PODATKOV'!A3:A12,MATCH('VNOS PODATKOV'!M37,'BAZA PODATKOV'!B3:B12,0))</f>
        <v>DPP (projektna dokumentacija za pridobitev projektnih in drugih pogojev)</v>
      </c>
    </row>
    <row r="17" spans="1:2" ht="15" x14ac:dyDescent="0.25">
      <c r="A17" s="72" t="s">
        <v>531</v>
      </c>
      <c r="B17" s="202">
        <f>IFERROR(HLOOKUP($B$16,'VNOS PODATKOV'!$D$159:$I$167,6, FALSE),"")</f>
        <v>0</v>
      </c>
    </row>
    <row r="18" spans="1:2" ht="15" x14ac:dyDescent="0.25">
      <c r="A18" s="72" t="s">
        <v>553</v>
      </c>
      <c r="B18" s="202">
        <f>IFERROR(HLOOKUP($B$16,'VNOS PODATKOV'!$D$159:$I$167,7, FALSE),"")</f>
        <v>0</v>
      </c>
    </row>
    <row r="19" spans="1:2" ht="15" x14ac:dyDescent="0.25">
      <c r="A19" s="72" t="s">
        <v>532</v>
      </c>
      <c r="B19" s="202">
        <f>IFERROR(HLOOKUP($B$16,'VNOS PODATKOV'!$D$159:$I$167,8, FALSE),"")</f>
        <v>0</v>
      </c>
    </row>
    <row r="20" spans="1:2" ht="15" x14ac:dyDescent="0.25">
      <c r="A20" s="72" t="s">
        <v>162</v>
      </c>
      <c r="B20" s="202">
        <f>IFERROR(HLOOKUP($B$16,'VNOS PODATKOV'!$D$159:$I$167,9, FALSE),"")</f>
        <v>0</v>
      </c>
    </row>
    <row r="21" spans="1:2" ht="15" x14ac:dyDescent="0.25">
      <c r="A21" s="73"/>
      <c r="B21" s="41"/>
    </row>
    <row r="22" spans="1:2" s="69" customFormat="1" ht="13.5" x14ac:dyDescent="0.25">
      <c r="A22" s="576" t="s">
        <v>1007</v>
      </c>
    </row>
    <row r="23" spans="1:2" s="69" customFormat="1" ht="13.5" x14ac:dyDescent="0.25">
      <c r="A23" s="341"/>
      <c r="B23" s="388"/>
    </row>
    <row r="24" spans="1:2" ht="16.5" customHeight="1" x14ac:dyDescent="0.25">
      <c r="A24" s="72" t="s">
        <v>709</v>
      </c>
      <c r="B24" s="201" t="str">
        <f>IF('VNOS PODATKOV'!D108="","",(CONCATENATE('VNOS PODATKOV'!D108,", ",'VNOS PODATKOV'!D109)))</f>
        <v/>
      </c>
    </row>
    <row r="25" spans="1:2" ht="15" x14ac:dyDescent="0.25">
      <c r="A25" s="72" t="str">
        <f>'VNOS PODATKOV'!C93</f>
        <v>identifikacijska številka</v>
      </c>
      <c r="B25" s="96">
        <f>'VNOS PODATKOV'!D110</f>
        <v>0</v>
      </c>
    </row>
    <row r="26" spans="1:2" ht="56.85" customHeight="1" x14ac:dyDescent="0.25">
      <c r="A26" s="131" t="s">
        <v>719</v>
      </c>
      <c r="B26" s="109"/>
    </row>
    <row r="27" spans="1:2" ht="16.5" customHeight="1" x14ac:dyDescent="0.25">
      <c r="A27" s="64" t="str">
        <f>'VNOS PODATKOV'!C106</f>
        <v>odgovorna oseba projektanta načrta</v>
      </c>
      <c r="B27" s="82">
        <f>'VNOS PODATKOV'!D106</f>
        <v>0</v>
      </c>
    </row>
    <row r="28" spans="1:2" ht="56.85" customHeight="1" x14ac:dyDescent="0.25">
      <c r="A28" s="203" t="s">
        <v>700</v>
      </c>
      <c r="B28" s="109"/>
    </row>
  </sheetData>
  <sheetProtection sheet="1" objects="1" scenarios="1"/>
  <mergeCells count="3">
    <mergeCell ref="A2:B2"/>
    <mergeCell ref="A4:B4"/>
    <mergeCell ref="A9:B9"/>
  </mergeCells>
  <dataValidations count="1">
    <dataValidation allowBlank="1" showErrorMessage="1" prompt="IZBERI IZ SEZNAMA" sqref="B16"/>
  </dataValidation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249859" r:id="rId4" name="CommandButton1">
          <controlPr defaultSize="0" print="0" autoLine="0" r:id="rId5">
            <anchor>
              <from>
                <xdr:col>1</xdr:col>
                <xdr:colOff>1162050</xdr:colOff>
                <xdr:row>0</xdr:row>
                <xdr:rowOff>76200</xdr:rowOff>
              </from>
              <to>
                <xdr:col>1</xdr:col>
                <xdr:colOff>2962275</xdr:colOff>
                <xdr:row>1</xdr:row>
                <xdr:rowOff>0</xdr:rowOff>
              </to>
            </anchor>
          </controlPr>
        </control>
      </mc:Choice>
      <mc:Fallback>
        <control shapeId="249859" r:id="rId4" name="CommandButton1"/>
      </mc:Fallback>
    </mc:AlternateContent>
    <mc:AlternateContent xmlns:mc="http://schemas.openxmlformats.org/markup-compatibility/2006">
      <mc:Choice Requires="x14">
        <control shapeId="249860" r:id="rId6" name="CommandButton2">
          <controlPr defaultSize="0" print="0" autoLine="0" r:id="rId7">
            <anchor>
              <from>
                <xdr:col>1</xdr:col>
                <xdr:colOff>1152525</xdr:colOff>
                <xdr:row>1</xdr:row>
                <xdr:rowOff>57150</xdr:rowOff>
              </from>
              <to>
                <xdr:col>1</xdr:col>
                <xdr:colOff>2952750</xdr:colOff>
                <xdr:row>1</xdr:row>
                <xdr:rowOff>276225</xdr:rowOff>
              </to>
            </anchor>
          </controlPr>
        </control>
      </mc:Choice>
      <mc:Fallback>
        <control shapeId="249860" r:id="rId6" name="CommandButton2"/>
      </mc:Fallback>
    </mc:AlternateContent>
    <mc:AlternateContent xmlns:mc="http://schemas.openxmlformats.org/markup-compatibility/2006">
      <mc:Choice Requires="x14">
        <control shapeId="249861" r:id="rId8" name="CommandButton3">
          <controlPr defaultSize="0" print="0" autoLine="0" r:id="rId9">
            <anchor>
              <from>
                <xdr:col>1</xdr:col>
                <xdr:colOff>1152525</xdr:colOff>
                <xdr:row>1</xdr:row>
                <xdr:rowOff>323850</xdr:rowOff>
              </from>
              <to>
                <xdr:col>1</xdr:col>
                <xdr:colOff>2952750</xdr:colOff>
                <xdr:row>1</xdr:row>
                <xdr:rowOff>542925</xdr:rowOff>
              </to>
            </anchor>
          </controlPr>
        </control>
      </mc:Choice>
      <mc:Fallback>
        <control shapeId="249861" r:id="rId8" name="CommandButton3"/>
      </mc:Fallback>
    </mc:AlternateContent>
    <mc:AlternateContent xmlns:mc="http://schemas.openxmlformats.org/markup-compatibility/2006">
      <mc:Choice Requires="x14">
        <control shapeId="249857" r:id="rId10" name="Group Box 1">
          <controlPr defaultSize="0" print="0" autoFill="0" autoPict="0">
            <anchor moveWithCells="1">
              <from>
                <xdr:col>0</xdr:col>
                <xdr:colOff>333375</xdr:colOff>
                <xdr:row>28</xdr:row>
                <xdr:rowOff>0</xdr:rowOff>
              </from>
              <to>
                <xdr:col>0</xdr:col>
                <xdr:colOff>971550</xdr:colOff>
                <xdr:row>33</xdr:row>
                <xdr:rowOff>0</xdr:rowOff>
              </to>
            </anchor>
          </controlPr>
        </control>
      </mc:Choice>
    </mc:AlternateContent>
    <mc:AlternateContent xmlns:mc="http://schemas.openxmlformats.org/markup-compatibility/2006">
      <mc:Choice Requires="x14">
        <control shapeId="249858" r:id="rId11" name="Group Box 2">
          <controlPr defaultSize="0" print="0" autoFill="0" autoPict="0">
            <anchor moveWithCells="1">
              <from>
                <xdr:col>1</xdr:col>
                <xdr:colOff>0</xdr:colOff>
                <xdr:row>28</xdr:row>
                <xdr:rowOff>0</xdr:rowOff>
              </from>
              <to>
                <xdr:col>1</xdr:col>
                <xdr:colOff>866775</xdr:colOff>
                <xdr:row>38</xdr:row>
                <xdr:rowOff>19050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expression" priority="1849" id="{71D54F9B-38AF-477E-9A00-332C3F7AF25B}">
            <xm:f>OR(B$16='BAZA PODATKOV'!$A$10,B$16='BAZA PODATKOV'!$A$11)</xm:f>
            <x14:dxf>
              <font>
                <color theme="0" tint="-0.499984740745262"/>
              </font>
            </x14:dxf>
          </x14:cfRule>
          <xm:sqref>A17:A21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theme="0" tint="-0.34998626667073579"/>
  </sheetPr>
  <dimension ref="A1:C36"/>
  <sheetViews>
    <sheetView showGridLines="0" view="pageLayout" zoomScaleNormal="100" workbookViewId="0">
      <selection activeCell="B11" sqref="B11"/>
    </sheetView>
  </sheetViews>
  <sheetFormatPr defaultColWidth="8.7109375" defaultRowHeight="16.5" x14ac:dyDescent="0.25"/>
  <cols>
    <col min="1" max="2" width="42.140625" style="4" customWidth="1"/>
  </cols>
  <sheetData>
    <row r="1" spans="1:2" ht="23.25" x14ac:dyDescent="0.25">
      <c r="A1" s="68" t="s">
        <v>615</v>
      </c>
      <c r="B1" s="31"/>
    </row>
    <row r="2" spans="1:2" ht="84.95" customHeight="1" x14ac:dyDescent="0.25">
      <c r="A2" s="699" t="s">
        <v>707</v>
      </c>
      <c r="B2" s="699"/>
    </row>
    <row r="3" spans="1:2" x14ac:dyDescent="0.25">
      <c r="A3" s="36"/>
      <c r="B3" s="36"/>
    </row>
    <row r="4" spans="1:2" ht="15" x14ac:dyDescent="0.25">
      <c r="A4" s="71" t="s">
        <v>842</v>
      </c>
      <c r="B4" s="71"/>
    </row>
    <row r="5" spans="1:2" ht="15" x14ac:dyDescent="0.25">
      <c r="A5" s="64" t="str">
        <f>'VNOS PODATKOV'!C113</f>
        <v>projektant pregleda (naziv družbe)</v>
      </c>
      <c r="B5" s="96">
        <f>'VNOS PODATKOV'!D113</f>
        <v>0</v>
      </c>
    </row>
    <row r="6" spans="1:2" ht="15" x14ac:dyDescent="0.25">
      <c r="A6" s="72" t="str">
        <f>'VNOS PODATKOV'!C114</f>
        <v>naslov</v>
      </c>
      <c r="B6" s="96">
        <f>'VNOS PODATKOV'!D114</f>
        <v>0</v>
      </c>
    </row>
    <row r="7" spans="1:2" ht="15" x14ac:dyDescent="0.25">
      <c r="A7" s="72" t="str">
        <f>'VNOS PODATKOV'!C115</f>
        <v>odgovorna oseba projektanta pregleda</v>
      </c>
      <c r="B7" s="96">
        <f>'VNOS PODATKOV'!D115</f>
        <v>0</v>
      </c>
    </row>
    <row r="8" spans="1:2" ht="15" x14ac:dyDescent="0.25">
      <c r="A8" s="64"/>
      <c r="B8" s="96"/>
    </row>
    <row r="9" spans="1:2" ht="15" x14ac:dyDescent="0.25">
      <c r="A9" s="71" t="s">
        <v>1256</v>
      </c>
      <c r="B9" s="71"/>
    </row>
    <row r="10" spans="1:2" ht="15" x14ac:dyDescent="0.25">
      <c r="A10" s="64" t="s">
        <v>709</v>
      </c>
      <c r="B10" s="22" t="str">
        <f>IF('VNOS PODATKOV'!D118="","",(CONCATENATE('VNOS PODATKOV'!D118,", ",'VNOS PODATKOV'!D119)))</f>
        <v/>
      </c>
    </row>
    <row r="11" spans="1:2" ht="15" x14ac:dyDescent="0.25">
      <c r="A11" s="72" t="s">
        <v>470</v>
      </c>
      <c r="B11" s="22">
        <f>'VNOS PODATKOV'!D120</f>
        <v>0</v>
      </c>
    </row>
    <row r="12" spans="1:2" ht="15" x14ac:dyDescent="0.25">
      <c r="A12" s="93"/>
      <c r="B12" s="84"/>
    </row>
    <row r="13" spans="1:2" ht="15" x14ac:dyDescent="0.25">
      <c r="A13" s="73" t="s">
        <v>710</v>
      </c>
      <c r="B13" s="452"/>
    </row>
    <row r="14" spans="1:2" ht="15" x14ac:dyDescent="0.25">
      <c r="A14" s="64"/>
      <c r="B14" s="96"/>
    </row>
    <row r="15" spans="1:2" ht="15" x14ac:dyDescent="0.25">
      <c r="A15" s="178" t="s">
        <v>711</v>
      </c>
      <c r="B15" s="22">
        <f>'VNOS PODATKOV'!D121</f>
        <v>0</v>
      </c>
    </row>
    <row r="16" spans="1:2" ht="15" x14ac:dyDescent="0.25">
      <c r="A16" s="178" t="s">
        <v>712</v>
      </c>
      <c r="B16" s="22">
        <f>'VNOS PODATKOV'!D122</f>
        <v>0</v>
      </c>
    </row>
    <row r="17" spans="1:3" ht="15" x14ac:dyDescent="0.25">
      <c r="A17" s="39"/>
      <c r="B17" s="41"/>
    </row>
    <row r="18" spans="1:3" x14ac:dyDescent="0.25">
      <c r="A18" s="41" t="s">
        <v>1084</v>
      </c>
    </row>
    <row r="19" spans="1:3" x14ac:dyDescent="0.25">
      <c r="A19" s="33"/>
    </row>
    <row r="20" spans="1:3" s="69" customFormat="1" ht="15" x14ac:dyDescent="0.25">
      <c r="A20" s="578" t="s">
        <v>1005</v>
      </c>
      <c r="C20"/>
    </row>
    <row r="21" spans="1:3" s="69" customFormat="1" ht="15" x14ac:dyDescent="0.25">
      <c r="B21" s="449"/>
      <c r="C21"/>
    </row>
    <row r="22" spans="1:3" ht="15" x14ac:dyDescent="0.25">
      <c r="A22" s="72" t="str">
        <f>'VNOS PODATKOV'!C160</f>
        <v>številka projekta</v>
      </c>
      <c r="B22" s="96">
        <f>'VNOS PODATKOV'!G160</f>
        <v>0</v>
      </c>
    </row>
    <row r="23" spans="1:3" ht="15" x14ac:dyDescent="0.25">
      <c r="A23" s="72" t="str">
        <f>'VNOS PODATKOV'!C161</f>
        <v>datum izdelave</v>
      </c>
      <c r="B23" s="96">
        <f>'VNOS PODATKOV'!G161</f>
        <v>0</v>
      </c>
    </row>
    <row r="24" spans="1:3" ht="15" x14ac:dyDescent="0.25">
      <c r="A24" s="73"/>
      <c r="B24" s="452"/>
    </row>
    <row r="25" spans="1:3" ht="15" x14ac:dyDescent="0.25">
      <c r="A25" s="388" t="s">
        <v>1006</v>
      </c>
      <c r="B25"/>
    </row>
    <row r="26" spans="1:3" ht="15" x14ac:dyDescent="0.25">
      <c r="A26" s="448"/>
      <c r="B26" s="62"/>
    </row>
    <row r="27" spans="1:3" ht="16.5" customHeight="1" x14ac:dyDescent="0.25">
      <c r="B27" s="22">
        <f>'VNOS PODATKOV'!G169</f>
        <v>0</v>
      </c>
    </row>
    <row r="28" spans="1:3" ht="16.5" customHeight="1" x14ac:dyDescent="0.25">
      <c r="A28" s="451" t="s">
        <v>713</v>
      </c>
    </row>
    <row r="29" spans="1:3" ht="15" x14ac:dyDescent="0.25">
      <c r="A29" s="115"/>
      <c r="B29" s="39"/>
    </row>
    <row r="30" spans="1:3" ht="43.5" customHeight="1" x14ac:dyDescent="0.25">
      <c r="A30" s="703" t="s">
        <v>844</v>
      </c>
      <c r="B30" s="703"/>
    </row>
    <row r="31" spans="1:3" x14ac:dyDescent="0.25">
      <c r="A31" s="579" t="s">
        <v>845</v>
      </c>
    </row>
    <row r="32" spans="1:3" x14ac:dyDescent="0.25">
      <c r="B32" s="450"/>
    </row>
    <row r="33" spans="1:2" ht="15" x14ac:dyDescent="0.25">
      <c r="A33" s="72" t="s">
        <v>847</v>
      </c>
      <c r="B33" s="96">
        <f>IF('VNOS PODATKOV'!D117=TRUE,CONCATENATE('VNOS PODATKOV'!D118,", ",'VNOS PODATKOV'!D119),'VNOS PODATKOV'!D121)</f>
        <v>0</v>
      </c>
    </row>
    <row r="34" spans="1:2" ht="56.85" customHeight="1" x14ac:dyDescent="0.25">
      <c r="A34" s="131" t="s">
        <v>846</v>
      </c>
      <c r="B34" s="207"/>
    </row>
    <row r="35" spans="1:2" ht="16.5" customHeight="1" x14ac:dyDescent="0.25">
      <c r="A35" s="178" t="str">
        <f>'VNOS PODATKOV'!C115</f>
        <v>odgovorna oseba projektanta pregleda</v>
      </c>
      <c r="B35" s="82">
        <f>'VNOS PODATKOV'!D115</f>
        <v>0</v>
      </c>
    </row>
    <row r="36" spans="1:2" ht="56.85" customHeight="1" x14ac:dyDescent="0.25">
      <c r="A36" s="203" t="s">
        <v>850</v>
      </c>
      <c r="B36" s="109"/>
    </row>
  </sheetData>
  <sheetProtection sheet="1" objects="1" scenarios="1"/>
  <mergeCells count="2">
    <mergeCell ref="A2:B2"/>
    <mergeCell ref="A30:B30"/>
  </mergeCells>
  <pageMargins left="0.98425196850393704" right="0.59055118110236227" top="0.59055118110236227" bottom="0.39370078740157483" header="0.19685039370078741" footer="0.19685039370078741"/>
  <pageSetup paperSize="9" orientation="portrait" useFirstPageNumber="1" r:id="rId1"/>
  <headerFooter>
    <firstHeader xml:space="preserve">&amp;R&amp;"Arial Narrow,Navadno"&amp;8PRILOGA 1A
PODATKI O UDELEŽENCIH, GRADNJI IN DOKUMENTACIJI  
</firstHeader>
    <firstFooter>&amp;R&amp;"Arial Narrow,Navadno"&amp;8&amp;P</firstFooter>
  </headerFooter>
  <drawing r:id="rId2"/>
  <legacyDrawing r:id="rId3"/>
  <controls>
    <mc:AlternateContent xmlns:mc="http://schemas.openxmlformats.org/markup-compatibility/2006">
      <mc:Choice Requires="x14">
        <control shapeId="248835" r:id="rId4" name="CommandButton1">
          <controlPr defaultSize="0" print="0" autoLine="0" r:id="rId5">
            <anchor>
              <from>
                <xdr:col>1</xdr:col>
                <xdr:colOff>1219200</xdr:colOff>
                <xdr:row>0</xdr:row>
                <xdr:rowOff>76200</xdr:rowOff>
              </from>
              <to>
                <xdr:col>2</xdr:col>
                <xdr:colOff>9525</xdr:colOff>
                <xdr:row>1</xdr:row>
                <xdr:rowOff>0</xdr:rowOff>
              </to>
            </anchor>
          </controlPr>
        </control>
      </mc:Choice>
      <mc:Fallback>
        <control shapeId="248835" r:id="rId4" name="CommandButton1"/>
      </mc:Fallback>
    </mc:AlternateContent>
    <mc:AlternateContent xmlns:mc="http://schemas.openxmlformats.org/markup-compatibility/2006">
      <mc:Choice Requires="x14">
        <control shapeId="248836" r:id="rId6" name="CommandButton2">
          <controlPr defaultSize="0" print="0" autoLine="0" r:id="rId7">
            <anchor>
              <from>
                <xdr:col>1</xdr:col>
                <xdr:colOff>1209675</xdr:colOff>
                <xdr:row>1</xdr:row>
                <xdr:rowOff>47625</xdr:rowOff>
              </from>
              <to>
                <xdr:col>2</xdr:col>
                <xdr:colOff>0</xdr:colOff>
                <xdr:row>1</xdr:row>
                <xdr:rowOff>266700</xdr:rowOff>
              </to>
            </anchor>
          </controlPr>
        </control>
      </mc:Choice>
      <mc:Fallback>
        <control shapeId="248836" r:id="rId6" name="CommandButton2"/>
      </mc:Fallback>
    </mc:AlternateContent>
    <mc:AlternateContent xmlns:mc="http://schemas.openxmlformats.org/markup-compatibility/2006">
      <mc:Choice Requires="x14">
        <control shapeId="248837" r:id="rId8" name="CommandButton3">
          <controlPr defaultSize="0" print="0" autoLine="0" r:id="rId9">
            <anchor>
              <from>
                <xdr:col>1</xdr:col>
                <xdr:colOff>1209675</xdr:colOff>
                <xdr:row>1</xdr:row>
                <xdr:rowOff>314325</xdr:rowOff>
              </from>
              <to>
                <xdr:col>2</xdr:col>
                <xdr:colOff>0</xdr:colOff>
                <xdr:row>1</xdr:row>
                <xdr:rowOff>533400</xdr:rowOff>
              </to>
            </anchor>
          </controlPr>
        </control>
      </mc:Choice>
      <mc:Fallback>
        <control shapeId="248837" r:id="rId8" name="CommandButton3"/>
      </mc:Fallback>
    </mc:AlternateContent>
    <mc:AlternateContent xmlns:mc="http://schemas.openxmlformats.org/markup-compatibility/2006">
      <mc:Choice Requires="x14">
        <control shapeId="248833" r:id="rId10" name="Group Box 1">
          <controlPr defaultSize="0" print="0" autoFill="0" autoPict="0">
            <anchor moveWithCells="1">
              <from>
                <xdr:col>0</xdr:col>
                <xdr:colOff>333375</xdr:colOff>
                <xdr:row>36</xdr:row>
                <xdr:rowOff>0</xdr:rowOff>
              </from>
              <to>
                <xdr:col>0</xdr:col>
                <xdr:colOff>981075</xdr:colOff>
                <xdr:row>48</xdr:row>
                <xdr:rowOff>95250</xdr:rowOff>
              </to>
            </anchor>
          </controlPr>
        </control>
      </mc:Choice>
    </mc:AlternateContent>
    <mc:AlternateContent xmlns:mc="http://schemas.openxmlformats.org/markup-compatibility/2006">
      <mc:Choice Requires="x14">
        <control shapeId="248834" r:id="rId11" name="Group Box 2">
          <controlPr defaultSize="0" print="0" autoFill="0" autoPict="0">
            <anchor moveWithCells="1">
              <from>
                <xdr:col>1</xdr:col>
                <xdr:colOff>0</xdr:colOff>
                <xdr:row>36</xdr:row>
                <xdr:rowOff>0</xdr:rowOff>
              </from>
              <to>
                <xdr:col>1</xdr:col>
                <xdr:colOff>876300</xdr:colOff>
                <xdr:row>54</xdr:row>
                <xdr:rowOff>152400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36</vt:i4>
      </vt:variant>
      <vt:variant>
        <vt:lpstr>Imenovani obsegi</vt:lpstr>
      </vt:variant>
      <vt:variant>
        <vt:i4>22</vt:i4>
      </vt:variant>
    </vt:vector>
  </HeadingPairs>
  <TitlesOfParts>
    <vt:vector size="58" baseType="lpstr">
      <vt:lpstr>NAVODILA</vt:lpstr>
      <vt:lpstr>VNOS PODATKOV</vt:lpstr>
      <vt:lpstr>1A NASLOVNA</vt:lpstr>
      <vt:lpstr>1B STROKOVNJAKI</vt:lpstr>
      <vt:lpstr>1C NASLOVNA NAČRT</vt:lpstr>
      <vt:lpstr>2A IZJAVA DGD</vt:lpstr>
      <vt:lpstr>2B IZJAVA PZI</vt:lpstr>
      <vt:lpstr>2C IZJAVA VN</vt:lpstr>
      <vt:lpstr>2D IZJAVA PREGLED</vt:lpstr>
      <vt:lpstr>2E IZJAVA PZO</vt:lpstr>
      <vt:lpstr>2F IZJAVA PID</vt:lpstr>
      <vt:lpstr>2G IZJAVA PID NR</vt:lpstr>
      <vt:lpstr>3 KAZALO</vt:lpstr>
      <vt:lpstr>4A SPLOŠNI PODATKI</vt:lpstr>
      <vt:lpstr>4B PODATKI OBJEKTI</vt:lpstr>
      <vt:lpstr>4C ZEMLJIŠČA</vt:lpstr>
      <vt:lpstr>4D ODMERA KMET. ZEMLJIŠČA</vt:lpstr>
      <vt:lpstr>8A POGOJI VLOGA</vt:lpstr>
      <vt:lpstr>9A MNENJA VLOGA</vt:lpstr>
      <vt:lpstr>9B MNENJA VLOGA DMO</vt:lpstr>
      <vt:lpstr>11A GD VLOGA</vt:lpstr>
      <vt:lpstr>12 GD SPREM</vt:lpstr>
      <vt:lpstr>13A PRIP DELA</vt:lpstr>
      <vt:lpstr>13B GRADNJA</vt:lpstr>
      <vt:lpstr>13D SPREM INVEST</vt:lpstr>
      <vt:lpstr>13E PO PRIJAVA</vt:lpstr>
      <vt:lpstr>14 UD ZAHTEVA</vt:lpstr>
      <vt:lpstr>15B UD IZJAVA 1-ST</vt:lpstr>
      <vt:lpstr>15C UD IZJAVA 1-ST BO</vt:lpstr>
      <vt:lpstr>15D UD IZJAVA POS OKOL</vt:lpstr>
      <vt:lpstr>16A DOPOL VLOGE</vt:lpstr>
      <vt:lpstr>16B DOPOL PODALJ</vt:lpstr>
      <vt:lpstr>17B PO PODALJ ZAH</vt:lpstr>
      <vt:lpstr>21 IZJAVA NR</vt:lpstr>
      <vt:lpstr>BAZA PODATKOV</vt:lpstr>
      <vt:lpstr>MNENJEDAJALCI</vt:lpstr>
      <vt:lpstr>CC_SI_GIO</vt:lpstr>
      <vt:lpstr>CC_SI_S</vt:lpstr>
      <vt:lpstr>DANE</vt:lpstr>
      <vt:lpstr>Direkcija_RS_za_vode</vt:lpstr>
      <vt:lpstr>Elektro</vt:lpstr>
      <vt:lpstr>IZKAZI</vt:lpstr>
      <vt:lpstr>KO_FEKALNE_VODE</vt:lpstr>
      <vt:lpstr>KO_MESTO_PRIKLJUCITVE</vt:lpstr>
      <vt:lpstr>KO_METEORNE_VODE</vt:lpstr>
      <vt:lpstr>KO_SPLOSNO</vt:lpstr>
      <vt:lpstr>NACRTI</vt:lpstr>
      <vt:lpstr>POZAR</vt:lpstr>
      <vt:lpstr>PROSTORSKI_AKTI</vt:lpstr>
      <vt:lpstr>Tabelca</vt:lpstr>
      <vt:lpstr>VRSTA_GRADNJE</vt:lpstr>
      <vt:lpstr>VRSTA_OBJEKTA</vt:lpstr>
      <vt:lpstr>VRSTE_DOKUMENTACIJE</vt:lpstr>
      <vt:lpstr>VRSTE_NACRTOV</vt:lpstr>
      <vt:lpstr>ZAHTEVNOST</vt:lpstr>
      <vt:lpstr>Zavod_RS_za_varstvo_narave</vt:lpstr>
      <vt:lpstr>Zavod_za_gozdove_Slovenije</vt:lpstr>
      <vt:lpstr>ZVKDS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MOP</dc:creator>
  <cp:lastModifiedBy>Pavli.Koc</cp:lastModifiedBy>
  <cp:lastPrinted>2023-03-28T10:26:42Z</cp:lastPrinted>
  <dcterms:created xsi:type="dcterms:W3CDTF">2018-02-27T05:14:30Z</dcterms:created>
  <dcterms:modified xsi:type="dcterms:W3CDTF">2023-03-28T10:51:05Z</dcterms:modified>
</cp:coreProperties>
</file>