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PREDRAČUN" sheetId="1" r:id="rId1"/>
  </sheets>
  <definedNames>
    <definedName name="_xlnm.Print_Area" localSheetId="0">PREDRAČUN!$A$1:$K$292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7" i="1"/>
  <c r="C58" l="1"/>
  <c r="J74" l="1"/>
  <c r="J72"/>
  <c r="J68"/>
  <c r="J66"/>
  <c r="F124"/>
  <c r="J124" s="1"/>
  <c r="J276"/>
  <c r="J272"/>
  <c r="J268"/>
  <c r="J266"/>
  <c r="J264"/>
  <c r="J262"/>
  <c r="J260"/>
  <c r="J258"/>
  <c r="J256"/>
  <c r="J254"/>
  <c r="J252"/>
  <c r="J250"/>
  <c r="J248"/>
  <c r="J245"/>
  <c r="J242"/>
  <c r="J239"/>
  <c r="J237"/>
  <c r="J235"/>
  <c r="J226"/>
  <c r="J224"/>
  <c r="J221"/>
  <c r="J219"/>
  <c r="J215"/>
  <c r="J213"/>
  <c r="J211"/>
  <c r="J209"/>
  <c r="J207"/>
  <c r="J205"/>
  <c r="J196"/>
  <c r="J194"/>
  <c r="J192"/>
  <c r="J190"/>
  <c r="J188"/>
  <c r="J186"/>
  <c r="J184"/>
  <c r="J181"/>
  <c r="J179"/>
  <c r="J177"/>
  <c r="J175"/>
  <c r="J173"/>
  <c r="J171"/>
  <c r="J169"/>
  <c r="J167"/>
  <c r="J165"/>
  <c r="J138"/>
  <c r="J136"/>
  <c r="J134"/>
  <c r="J132"/>
  <c r="J129"/>
  <c r="J126"/>
  <c r="J121"/>
  <c r="J118"/>
  <c r="J115"/>
  <c r="J113"/>
  <c r="J153"/>
  <c r="J151"/>
  <c r="J149"/>
  <c r="J147"/>
  <c r="J162"/>
  <c r="J103"/>
  <c r="J100"/>
  <c r="J98"/>
  <c r="J96"/>
  <c r="J94"/>
  <c r="J92"/>
  <c r="J90"/>
  <c r="J88"/>
  <c r="J86"/>
  <c r="J84"/>
  <c r="J106" l="1"/>
  <c r="J76"/>
  <c r="F21" s="1"/>
  <c r="J228"/>
  <c r="F51"/>
  <c r="H51" s="1"/>
  <c r="J51" s="1"/>
  <c r="J198"/>
  <c r="F55" s="1"/>
  <c r="J155"/>
  <c r="F29" s="1"/>
  <c r="J281"/>
  <c r="J140"/>
  <c r="H288" l="1"/>
  <c r="J288" s="1"/>
  <c r="J290" s="1"/>
  <c r="F37" s="1"/>
  <c r="F31"/>
  <c r="H31" s="1"/>
  <c r="J31" s="1"/>
  <c r="H55"/>
  <c r="F53"/>
  <c r="H21"/>
  <c r="F59"/>
  <c r="F33"/>
  <c r="F49"/>
  <c r="H49" s="1"/>
  <c r="F27"/>
  <c r="J229"/>
  <c r="J230" s="1"/>
  <c r="H29"/>
  <c r="J29" s="1"/>
  <c r="J107"/>
  <c r="J108" s="1"/>
  <c r="F25"/>
  <c r="H25" s="1"/>
  <c r="J156"/>
  <c r="J157" s="1"/>
  <c r="J282"/>
  <c r="J283" s="1"/>
  <c r="F35"/>
  <c r="J77"/>
  <c r="J78" s="1"/>
  <c r="J199"/>
  <c r="J200" s="1"/>
  <c r="J141"/>
  <c r="J142" s="1"/>
  <c r="H33" l="1"/>
  <c r="J33" s="1"/>
  <c r="F47"/>
  <c r="H47" s="1"/>
  <c r="J49"/>
  <c r="H59"/>
  <c r="F57"/>
  <c r="J55"/>
  <c r="J53" s="1"/>
  <c r="H53"/>
  <c r="J21"/>
  <c r="H27"/>
  <c r="J27" s="1"/>
  <c r="F23"/>
  <c r="J25"/>
  <c r="H35"/>
  <c r="J35" s="1"/>
  <c r="H37"/>
  <c r="J37" s="1"/>
  <c r="J291"/>
  <c r="J292" s="1"/>
  <c r="F39" l="1"/>
  <c r="H23"/>
  <c r="H45"/>
  <c r="J47"/>
  <c r="J45" s="1"/>
  <c r="F45"/>
  <c r="F61" s="1"/>
  <c r="J59"/>
  <c r="J57" s="1"/>
  <c r="H57"/>
  <c r="J9"/>
  <c r="H61" l="1"/>
  <c r="J61"/>
  <c r="J23"/>
  <c r="J39" s="1"/>
  <c r="H39"/>
  <c r="J10"/>
  <c r="J11" s="1"/>
</calcChain>
</file>

<file path=xl/sharedStrings.xml><?xml version="1.0" encoding="utf-8"?>
<sst xmlns="http://schemas.openxmlformats.org/spreadsheetml/2006/main" count="416" uniqueCount="217">
  <si>
    <t>POPIS DEL S PREDRAČUNOM IN REKAPITULACIJA STROŠKOV</t>
  </si>
  <si>
    <t>PROJEKTANTSKI PREDRAČUN</t>
  </si>
  <si>
    <t>6015PZI</t>
  </si>
  <si>
    <t>Kolesarska pot v Solkanskem športnem parku</t>
  </si>
  <si>
    <t>Cena brez DDV:</t>
  </si>
  <si>
    <t>EUR</t>
  </si>
  <si>
    <t>od tega DDV:</t>
  </si>
  <si>
    <t>Cena z DDV:</t>
  </si>
  <si>
    <t>REKAPITULACIJA STROŠKOV</t>
  </si>
  <si>
    <t>Cena brez DDV</t>
  </si>
  <si>
    <t>DDV</t>
  </si>
  <si>
    <t>Cena z DDV</t>
  </si>
  <si>
    <t>(EUR)</t>
  </si>
  <si>
    <t>Priprava gradbišča, nadzor, projektna dokumentacija</t>
  </si>
  <si>
    <t>Povozne in pohodne površine</t>
  </si>
  <si>
    <t>Preddela</t>
  </si>
  <si>
    <t>Zemeljska dela</t>
  </si>
  <si>
    <t>Ustroj</t>
  </si>
  <si>
    <t>Odvodnjavanje</t>
  </si>
  <si>
    <t>Prometna oprema</t>
  </si>
  <si>
    <t>Gradbena in obrtniška dela</t>
  </si>
  <si>
    <t>Nepredvidena dela</t>
  </si>
  <si>
    <t>Postavka</t>
  </si>
  <si>
    <t>Normativ</t>
  </si>
  <si>
    <t>Količina</t>
  </si>
  <si>
    <t>Cena / EM brez DDV</t>
  </si>
  <si>
    <t>Znesek brez DDV</t>
  </si>
  <si>
    <t>N 1 1 105</t>
  </si>
  <si>
    <t>KOS</t>
  </si>
  <si>
    <t>S 7 9 311</t>
  </si>
  <si>
    <t>N 1 1 106</t>
  </si>
  <si>
    <t>Izdelava elaborata začasne prometne ureditve, vključno z najemom in s postavitvijo znakov.</t>
  </si>
  <si>
    <t>S 7 9 351</t>
  </si>
  <si>
    <t>Geotehnični nadzor .................</t>
  </si>
  <si>
    <t>S 7 9 514</t>
  </si>
  <si>
    <t>Skupaj</t>
  </si>
  <si>
    <t xml:space="preserve"> DDV:</t>
  </si>
  <si>
    <t>S 1 1 121</t>
  </si>
  <si>
    <t>KM</t>
  </si>
  <si>
    <t>S 1 1 221</t>
  </si>
  <si>
    <t>S 1 1 631</t>
  </si>
  <si>
    <t>Posnetek višine in položaja točke na terenu/objektu</t>
  </si>
  <si>
    <t>S 1 2 141</t>
  </si>
  <si>
    <t>M2</t>
  </si>
  <si>
    <t>Odstranitev grmovja in dreves z debli premera do 10 cm ter vej na gosto porasli površini - ročno</t>
  </si>
  <si>
    <t>S 1 2 142</t>
  </si>
  <si>
    <t>Odstranitev grmovja in dreves z debli premera do 10 cm ter vej na gosto porasli površini - strojno</t>
  </si>
  <si>
    <t>S 1 2 151</t>
  </si>
  <si>
    <t>Posek in odstranitev drevesa z deblom premera 11 do 30 cm ter odstranitev vej</t>
  </si>
  <si>
    <t>S 1 2 163</t>
  </si>
  <si>
    <t>Odstranitev panja s premerom 11 do 30 cm z odvozom na deponijo na razdaljo nad 1000 m</t>
  </si>
  <si>
    <t>S 1 2 382</t>
  </si>
  <si>
    <t>M1</t>
  </si>
  <si>
    <t>Rezanje asfaltne plasti s talno diamantno žago, debele 6 do 10 cm</t>
  </si>
  <si>
    <t>S 1 2 322</t>
  </si>
  <si>
    <t>Porušitev in odstranitev asfaltne plasti v debelini 6 do 10 cm</t>
  </si>
  <si>
    <t>Vključno z odvozom na deponijo, z vsemi potrebnimi deli in stroški</t>
  </si>
  <si>
    <t>S 1 2 282</t>
  </si>
  <si>
    <t>Odstranitev prometnega znaka s stranico/premerom 600 mm</t>
  </si>
  <si>
    <t>Vključno z odstranitvijo temelja in stebrička ter odvozom na deponijo z vsemi potrebnimi deli in stroški</t>
  </si>
  <si>
    <t>S 2 1 114</t>
  </si>
  <si>
    <t>M3</t>
  </si>
  <si>
    <t>Površinski izkop plodne zemljine - 1. kategorije - strojno z nakladanjem</t>
  </si>
  <si>
    <t>S 2 1 214</t>
  </si>
  <si>
    <t>Široki izkop slabo nosilne zemljine - 2. kategorije - strojno z nakladanjem</t>
  </si>
  <si>
    <t>Vključno za potrebe odvodnjavanja in podpornih konstrukcij.</t>
  </si>
  <si>
    <t>S 2 1 243</t>
  </si>
  <si>
    <t>Široki izkop mehke kamnine - 4. kategorije z nakladanjem</t>
  </si>
  <si>
    <t>S 2 1 253</t>
  </si>
  <si>
    <t>Široki izkop trde kamnine - 5. kategorije z nakladanjem</t>
  </si>
  <si>
    <t>S 2 4 112</t>
  </si>
  <si>
    <t>Vgraditev nasipa iz zrnate kamnine - 3. kategorije</t>
  </si>
  <si>
    <t>Oziroma primernega odkopanega materiala</t>
  </si>
  <si>
    <t>S 2 4 218</t>
  </si>
  <si>
    <t>Zasip z zrnato kamnino - 3. kategorije z dobavo iz kamnoloma</t>
  </si>
  <si>
    <t>Zasip kanalizacije</t>
  </si>
  <si>
    <t>S 2 5 122</t>
  </si>
  <si>
    <t>Humuziranje brežine z valjanjem, v debelini do 15 cm - strojno</t>
  </si>
  <si>
    <t>S 2 5 151</t>
  </si>
  <si>
    <t>Doplačilo za zatravitev s semenom</t>
  </si>
  <si>
    <t>N 3 1 152</t>
  </si>
  <si>
    <t>Odvoz plodne zemljine 1. kategorije na primerno odlagališče, upoštevajoč vse pristojbine in takse</t>
  </si>
  <si>
    <t>N 3 1 153</t>
  </si>
  <si>
    <t>S 3 1 132</t>
  </si>
  <si>
    <t>Izdelava nevezane nosilne plasti enakomerno zrnatega drobljenca iz kamnine v debelini 21 do 30 cm</t>
  </si>
  <si>
    <t>S 3 1 813</t>
  </si>
  <si>
    <t>Izdelava obrabnonosilne plasti bituminizirane zmesi AC 16 surf B 70/100 A4 Z2 v debelini 6 cm</t>
  </si>
  <si>
    <t>N 2 1 138</t>
  </si>
  <si>
    <t>Pobrizg podlage s cestogradbenim bitumnom B v kolicini 0,40 kg/m2</t>
  </si>
  <si>
    <t>S 3 6 411</t>
  </si>
  <si>
    <t>Izdelava bankine, utrjene z drobljencem, zapolnjenim s humusom, široke do 0,50 m</t>
  </si>
  <si>
    <t>S 4 1 141</t>
  </si>
  <si>
    <t>N 3 1 167</t>
  </si>
  <si>
    <t>Izdelava mulde z enakim ustrojem kakor vozišče, š=0,5 m</t>
  </si>
  <si>
    <t>N 3 1 174</t>
  </si>
  <si>
    <t>N 3 1 168</t>
  </si>
  <si>
    <t>N 3 1 170</t>
  </si>
  <si>
    <t>N 3 1 169</t>
  </si>
  <si>
    <t>Izdelava izpusta drenaže, z vsemi potrebnimi deli</t>
  </si>
  <si>
    <t>N 3 1 171</t>
  </si>
  <si>
    <t>N 3 1 172</t>
  </si>
  <si>
    <t>S 4 4 917</t>
  </si>
  <si>
    <t>Dobava in vgraditev pokrova iz ojačenega cementnega betona, krožnega prereza s premerom 100 cm</t>
  </si>
  <si>
    <t>S 4 4 963</t>
  </si>
  <si>
    <t>R=600 mm</t>
  </si>
  <si>
    <t>N 3 1 173</t>
  </si>
  <si>
    <t>N 3 1 175</t>
  </si>
  <si>
    <t>N 3 1 176</t>
  </si>
  <si>
    <t>N 3 1 177</t>
  </si>
  <si>
    <t>Izdelava poševne iztočne glave prepusta premera 40 cm, iz cementnega betona po detajlu z vsemi potrebnimi deli</t>
  </si>
  <si>
    <t>N 3 1 178</t>
  </si>
  <si>
    <t>Izdelava poševne iztočne glave prepusta premera 60 cm, iz cementnega betona po detajlu z vsemi potrebnimi deli</t>
  </si>
  <si>
    <t>N 3 1 179</t>
  </si>
  <si>
    <t>N 3 1 180</t>
  </si>
  <si>
    <t>S 6 1 122</t>
  </si>
  <si>
    <t>Izdelava temelja iz cementnega betona C 12/15, globine 80 cm, premera 30 cm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</si>
  <si>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</si>
  <si>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</si>
  <si>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</si>
  <si>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</si>
  <si>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1 612</t>
  </si>
  <si>
    <t>S 6 1 411</t>
  </si>
  <si>
    <t>N 2 1 108</t>
  </si>
  <si>
    <t>N 2 1 103</t>
  </si>
  <si>
    <t>S 6 2 121</t>
  </si>
  <si>
    <t>Prekinjena sredinska črta; cena za dvakratno barvanje</t>
  </si>
  <si>
    <t>S 6 2 167</t>
  </si>
  <si>
    <t>N 2 1 147</t>
  </si>
  <si>
    <t>Dobava in montaža lesene varovalne ograje, h=1,3 m, po navodilu proizvajalca/prodajalca</t>
  </si>
  <si>
    <t>N 1 1 101</t>
  </si>
  <si>
    <t>KOM</t>
  </si>
  <si>
    <t>Zakoličba višin in ostalih dimenzij zidov pred pričetkom del. Zid v dolžni cca. 9,0 m</t>
  </si>
  <si>
    <t>N 1 1 102</t>
  </si>
  <si>
    <t>S 5 3 151</t>
  </si>
  <si>
    <t>Dobava in vgraditev podložnega cementnega betona C12/15 v prerez do 0,15 m3/m2</t>
  </si>
  <si>
    <t>Za zid in gabione.</t>
  </si>
  <si>
    <t>S 5 3 133</t>
  </si>
  <si>
    <t>Dobava in vgraditev cementnega betona C25/30 v prerez 0,31 do 0,50 m3/m2-m1</t>
  </si>
  <si>
    <t>AB temelj podpornega zidu. Dodatki betona XC2</t>
  </si>
  <si>
    <t>S 5 3 132</t>
  </si>
  <si>
    <t>N 1 1 115</t>
  </si>
  <si>
    <t>S 5 2 222</t>
  </si>
  <si>
    <t>KG</t>
  </si>
  <si>
    <t>N 1 1 104</t>
  </si>
  <si>
    <t>N 1 1 107</t>
  </si>
  <si>
    <t>N 1 1 109</t>
  </si>
  <si>
    <t>Lahki zidarski odri višine do 2 m</t>
  </si>
  <si>
    <t>N 1 1 116</t>
  </si>
  <si>
    <t>N 1 1 110</t>
  </si>
  <si>
    <t>N 1 1 117</t>
  </si>
  <si>
    <t>Zaščita brežine z mrežami in zatravitev z rastno pulpo za zahtevne terene.</t>
  </si>
  <si>
    <t>N 1 1 118</t>
  </si>
  <si>
    <t>N 1 1 119</t>
  </si>
  <si>
    <t>N 1 1 120</t>
  </si>
  <si>
    <t>N 1 1 121</t>
  </si>
  <si>
    <t>N 1 1 122</t>
  </si>
  <si>
    <t>N 2 1 102</t>
  </si>
  <si>
    <t>KPL</t>
  </si>
  <si>
    <t xml:space="preserve">Odvoz odvečnega materiala iz izkopa na primerno odlagališče ali drugo stalno deponijo, upoštevajoč vse pristojbine in takse
</t>
  </si>
  <si>
    <t xml:space="preserve">Tlakovanje jarka z lomljencem, debelina 20 cm, stiki zapolnjeni s cementno malto, na podložni plasti cementnega betona, debeli 10 cm
</t>
  </si>
  <si>
    <t xml:space="preserve">Dobava in vgradnja predfabricirane trapezne hudourniške kanalete iz cementnega betona (širina vrha cca. 65 cm), na podložni plasti iz betona C8/10 debeline 10 cm
</t>
  </si>
  <si>
    <t xml:space="preserve">Dobava in polaganje PVC drenažnih cevi fi 10 cm z izvedbo nasutja z drenažnim materialom frakcije 16/32 mm (poraba 0,05m3/m) ter zaščita nasutja z PP filcem (poraba do 1,0 m2/m) za dreniranje podpornih zidov, z vsemi potrebnimi deli
</t>
  </si>
  <si>
    <t xml:space="preserve">Dobava in vgradnja revizijskega jaška iz cementnega betona, krožnega prereza s premerom 1,0 m do globine 1,5 m, z vsemi potrebnimi deli
</t>
  </si>
  <si>
    <t xml:space="preserve">Dobava in vgradnja vtočnega jaška prepusta iz cementnega betona, krožnega prereza s premerom 1,0 m do globine 1,5 m, z utrditvijo dna z grobim kamnitim tlakovanjem, z vsemi potrebnimi deli
</t>
  </si>
  <si>
    <t xml:space="preserve">Dobava in izdelava krožnega prepusta iz betonskih cevi premera 40 cm, obetoniranega po detajlu, z vsemi potrebnimi deli
</t>
  </si>
  <si>
    <t xml:space="preserve">Dobava in izdelava krožnega prepusta iz betonskih cevi premera 60 cm, obetoniranega po detajlu, z vsemi potrebnimi deli
</t>
  </si>
  <si>
    <t xml:space="preserve">Dobava in polaganje betonskih kanalizacijskih cevi krožnega prereza z notranjim premerom 200 mm vključno z betonsko podlago in polnim obbetoniranjem v skladu z detajlom
</t>
  </si>
  <si>
    <t xml:space="preserve">Dobava in polaganje betonskih kanalizacijskih cevi krožnega prereza z notranjim premerom 250 mm vključno z betonsko podlago in polnim obbetoniranjem v skladu z detajlom
</t>
  </si>
  <si>
    <t xml:space="preserve">Dobava in pritrditev okroglega prometnega znaka, podloga iz vroče cinkane jeklene pločevine, znak z odsevno folijo 1. vrste, premera 600 mm
</t>
  </si>
  <si>
    <t xml:space="preserve">Izdelava tankoslojne vzdolžne označbe na vozišču z enokomponentno belo barvo, vključno 250 g/m2 posipa z drobci / kroglicami stekla, strojno, debelina plasti suhe snovi 250 mikrometra, širina črte 10 cm
</t>
  </si>
  <si>
    <t xml:space="preserve">Izdelava tankoslojne prečne in ostalih označb na vozišču z enokomponentno belo barvo, vključno 250 g/m2 posipa z drobci / kroglicami stekla, strojno, debelina plasti suhe snovi 250 mikrometra, površina označbe 1,1 do 1,5 m2
</t>
  </si>
  <si>
    <t xml:space="preserve">Utrditev podlage z vibro ploščo pred izvedbo podložnega betona. Podlaga se utrdi do potrebne zbitosti in poravna na točnost +- 1 cm.
</t>
  </si>
  <si>
    <t xml:space="preserve">Dobava in postavitev rebrastih žic iz visokovrednega naravno trdega jekla B St 500 S s premerom do 12 mm, za srednje zahtevno ojačitev
</t>
  </si>
  <si>
    <t xml:space="preserve">Izdelava opaža , razopažanje ter čiščenje opažnega materiala  pete zidu (opažni elementi višine 50 cm), komplet z vsemi pomožnimi deli , pomožnimi materiali in prenosi znotraj gradbišča
</t>
  </si>
  <si>
    <t>Izdelava dvostranskega opaža podpornih zidov s  SAM sistemom, komplet  (distančniki, vpenjalci, opažni elementi, žičniki, žica) in prenosi na gradbišču. V opaž je pred betonažo na vse proste vidne robove potrebno vstaviti trikotno letvico 2.5cm. Izdelava dilatacijskega stika (po detajlu) D=3 cm, komplet z dobavo in vgradnjo materiala.</t>
  </si>
  <si>
    <t xml:space="preserve">Izdelava opaža, razopažanje ter čiščenje opažnega materiala robnega venca zidu, komplet z vsemi pomožnimi deli, materiali in prenosi znotraj gradbišča. V opaž je pred betonažo na vse proste vidne robove potrebno vstaviti trikotno letvico 2,0 cm.
</t>
  </si>
  <si>
    <t xml:space="preserve">Dobava in izdelava kamnite obloge podpornega zidu s polobdelanim kamnom debeline do 20 cm vezana s cementno malto v razmerju 1:3, komplet s fugiranjem (poglobljeno) ter z vsemi prenosi, materiali in potrebnimi pomožnimi deli za izvedbo obloge
</t>
  </si>
  <si>
    <t>Izdelava kamnite zložbe debeline 40 cm, vključno s postavitvijo kamnitih blokov na betonsko podlago, polnjenjem prostorov med kamni z betonom v razmerju kamen/beton 70/30, fuge so obdelane s cementno malto, vključno z vsemi potrebnimi deli in materialom</t>
  </si>
  <si>
    <t xml:space="preserve">Izgradnja robnega venca na gabionih z vsemi potrebnimi deli in materiali (opaž, vgradnja armature, betona, gumbasta filija na stiku med gabioni in robnim vencem, priprava odprtin za kasnejšo vgradnjo ograje...)
</t>
  </si>
  <si>
    <t>Obnova in zavarovanje zakoličbe osi trase ostale javne ceste v hribovitem terenu</t>
  </si>
  <si>
    <t>Postavitev in zavarovanje prečnega profila ostale javne ceste v hribovitem terenu</t>
  </si>
  <si>
    <t xml:space="preserve">Izdelava vzdolžne in prečne drenaže, globoke do 1,0 m, na podložni plasti iz cementnega betona, z gibljivimi plastičnimi cevmi premera 15 cm, vključno z drenažnim zasipom in ovitim z geotekstilom za potrebe separacije
</t>
  </si>
  <si>
    <t>Dobava in vgraditev pokrova iz duktilne litine z nosilnostjo 400 kN, krožnega prereza s premerom ..... mm</t>
  </si>
  <si>
    <t>Dobava in vgradnja cestnega požiralnika iz cementnega betona, krožnega prereza s premerom 0,6 m, s peskolovom 0,9 m globine. V ceno vključena tudi litoželezna rešetka nosilnosti 400kNs širokimi odprtinami, ki ne predstavljajo nevarnost za kolesarja, z vsemi potrebnimi deli</t>
  </si>
  <si>
    <t xml:space="preserve">Dobava in pritrditev trikotnega prometnega znaka, podloga iz vroče cinkane jeklene pločevine, znak z odsevno folijo 1. vrste, dolžina stranice a = 900 mm
</t>
  </si>
  <si>
    <t>AB robni venec podpornega zidu. Dodatki betona XC4 in XF3.</t>
  </si>
  <si>
    <t>Dobava in vgraditev cementnega betona C30/37 v prerez 0,16 do 0,30 m3/m2-m1</t>
  </si>
  <si>
    <t xml:space="preserve">Dobava in vgraditev cementnega betona C 30/37 v prerez 0,31 do 0,50 m3/m2-m1 v stene podpornih zidov. Dodatki betona XC4.
</t>
  </si>
  <si>
    <t>N 2 2 115</t>
  </si>
  <si>
    <t>Ureditev planuma temeljnih tal</t>
  </si>
  <si>
    <t>Priprava in organizacija gradbišča; izdelava načrta organizacije gradbišča in organizacija gradbišča v skladu z načrtom organizacije gradbišča (po končanih delih se teren vzpostavi v prvotno stanje) ob upoštevanju varnostnega načrta</t>
  </si>
  <si>
    <t>REKAPITULACIJA STROŠKOV po posameni vrsti stroška po ukrepih</t>
  </si>
  <si>
    <t>Gradnja kolesarskih povezav</t>
  </si>
  <si>
    <t>Kolesarska pot - novogradnja</t>
  </si>
  <si>
    <t>Prometna signalizacija</t>
  </si>
  <si>
    <t>Zasaditev dreves in zelene površine</t>
  </si>
  <si>
    <t>SKUPAJ</t>
  </si>
  <si>
    <t>Gradnja ostale komunalne in cestne infrastrukture</t>
  </si>
  <si>
    <t>Ostali priznani stroški ukrepa</t>
  </si>
  <si>
    <t>N 2 1 109</t>
  </si>
  <si>
    <t xml:space="preserve">Dobava in pritrditev pravokotnega prometnega znaka, podloga iz cinkane jeklene pločevine, znak z odsevno folijo 1. vrste, dolžina stranice 1000 x 600 mm
</t>
  </si>
  <si>
    <t xml:space="preserve">Dobava in pritrditev pravokotnega prometnega znaka, podloga iz cinkane jeklene pločevine, znak z odsevno folijo 1. vrste, dolžina stranice 1000 x 800 mm
</t>
  </si>
  <si>
    <t xml:space="preserve">Dobava in pritrditev dopolnilne table, podloga iz pocinkane jeklene pločevine, znak z odsevno folijo 1. vrste, dimenzije 600 x 600 mm
</t>
  </si>
  <si>
    <t>_ G 30x100x100 - 120kos</t>
  </si>
  <si>
    <t>_ G 50x100x100 - 120kos</t>
  </si>
  <si>
    <t xml:space="preserve">Dobava in postavitev varjenih gabionov, dimenzije mrežnih odprtin 50 x 194 mm (za material dimenzije 7 do 15 cm - polnitev košare z izkopanim kamenjem na gradbišču), vključno z vsemi potrebnimi pomožnimi deli, materialom in transportom. Mere košar G 30 x V 100 cm in G 50 x V 100 cm:
</t>
  </si>
  <si>
    <t xml:space="preserve">Dobava in postavitev varjenih gabionov, dimenzije mrežnih odprtin 50 x 194 mm (za material dimenzije 7 do 15 cm - polnitev košare z izkopanim kamenjem na gradbišču), vključno z vsemi potrebnimi pomožnimi deli, materialom in transportom.  Mere košar G 30 x V 100 cm in G 100 x V 100 cm:
</t>
  </si>
  <si>
    <t>_ G 30x100x100 - 110kos</t>
  </si>
  <si>
    <t>_ G 100x100x100 - 110kos</t>
  </si>
  <si>
    <t xml:space="preserve">Dobava in postavitev varjenih gabionov, dimenzije mrežnih odprtin 50 x 194 mm (za material dimenzije 7 do 15 cm - polnitev košare z izkopanim kamenjem na gradbišču), vključno z vsemi potrebnimi pomožnimi deli, materialom in transportom. Mere košar G 30 x V 100 cm, G 50 x V 100 cm in  G 100 x V 100 cm:
</t>
  </si>
  <si>
    <t>_ G 30x100x100 - 25kos</t>
  </si>
  <si>
    <t>_ G 50x100x100 - 25kos</t>
  </si>
  <si>
    <t>_ G 100x100x100 - 25kos</t>
  </si>
  <si>
    <t>Izdelava projekta izvedenih del (PID)</t>
  </si>
  <si>
    <t xml:space="preserve">Projektantski nadzor. 
</t>
  </si>
  <si>
    <t>Nepredvidena dela 12%</t>
  </si>
  <si>
    <t>OPOMBA: Jarek, mulda, utrjena brežina na mestu izpustov</t>
  </si>
</sst>
</file>

<file path=xl/styles.xml><?xml version="1.0" encoding="utf-8"?>
<styleSheet xmlns="http://schemas.openxmlformats.org/spreadsheetml/2006/main">
  <numFmts count="7">
    <numFmt numFmtId="164" formatCode="000,000.00"/>
    <numFmt numFmtId="165" formatCode="00,000.00"/>
    <numFmt numFmtId="166" formatCode="0,000.00"/>
    <numFmt numFmtId="167" formatCode="#,#00"/>
    <numFmt numFmtId="168" formatCode="000.00"/>
    <numFmt numFmtId="169" formatCode="00.00"/>
    <numFmt numFmtId="170" formatCode="#,##0.00\ _€"/>
  </numFmts>
  <fonts count="22">
    <font>
      <sz val="10"/>
      <color indexed="8"/>
      <name val="Arial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ourier New"/>
      <family val="3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ourier New"/>
      <family val="3"/>
      <charset val="238"/>
    </font>
    <font>
      <sz val="8"/>
      <color indexed="8"/>
      <name val="Courier New"/>
      <family val="3"/>
      <charset val="238"/>
    </font>
    <font>
      <b/>
      <sz val="11"/>
      <color indexed="8"/>
      <name val="Courier New"/>
      <family val="3"/>
      <charset val="238"/>
    </font>
    <font>
      <sz val="11"/>
      <color indexed="8"/>
      <name val="Courier New"/>
      <family val="3"/>
      <charset val="238"/>
    </font>
    <font>
      <b/>
      <sz val="11"/>
      <color indexed="8"/>
      <name val="Arial"/>
      <family val="2"/>
      <charset val="238"/>
    </font>
    <font>
      <sz val="10"/>
      <color indexed="8"/>
      <name val="Courier New"/>
      <family val="3"/>
      <charset val="238"/>
    </font>
    <font>
      <b/>
      <sz val="9"/>
      <color indexed="8"/>
      <name val="Courier New"/>
      <family val="3"/>
      <charset val="238"/>
    </font>
    <font>
      <b/>
      <sz val="10"/>
      <color indexed="8"/>
      <name val="Courier New"/>
      <family val="3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Courier New"/>
      <family val="3"/>
      <charset val="238"/>
    </font>
    <font>
      <sz val="10"/>
      <color indexed="8"/>
      <name val="Arial"/>
      <family val="2"/>
      <charset val="238"/>
    </font>
    <font>
      <sz val="11"/>
      <color rgb="FF1F497D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Consolas"/>
      <family val="3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84">
    <xf numFmtId="0" fontId="0" fillId="0" borderId="0" xfId="0"/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/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ill="1" applyAlignment="1">
      <alignment horizontal="right"/>
    </xf>
    <xf numFmtId="0" fontId="5" fillId="0" borderId="0" xfId="0" applyFont="1" applyFill="1" applyAlignment="1" applyProtection="1">
      <alignment horizontal="left" vertical="top"/>
      <protection locked="0"/>
    </xf>
    <xf numFmtId="2" fontId="7" fillId="0" borderId="0" xfId="0" applyNumberFormat="1" applyFont="1" applyFill="1" applyAlignment="1" applyProtection="1">
      <alignment horizontal="right" vertical="top"/>
      <protection locked="0"/>
    </xf>
    <xf numFmtId="164" fontId="7" fillId="0" borderId="0" xfId="0" applyNumberFormat="1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165" fontId="7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right"/>
    </xf>
    <xf numFmtId="0" fontId="0" fillId="0" borderId="1" xfId="0" applyFill="1" applyBorder="1"/>
    <xf numFmtId="0" fontId="8" fillId="0" borderId="0" xfId="0" applyFont="1" applyFill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horizontal="right" vertical="top"/>
      <protection locked="0"/>
    </xf>
    <xf numFmtId="1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2" xfId="0" applyFill="1" applyBorder="1" applyAlignment="1">
      <alignment horizontal="right"/>
    </xf>
    <xf numFmtId="165" fontId="9" fillId="0" borderId="0" xfId="0" applyNumberFormat="1" applyFont="1" applyFill="1" applyAlignment="1" applyProtection="1">
      <alignment horizontal="right" vertical="top"/>
      <protection locked="0"/>
    </xf>
    <xf numFmtId="166" fontId="9" fillId="0" borderId="0" xfId="0" applyNumberFormat="1" applyFont="1" applyFill="1" applyAlignment="1" applyProtection="1">
      <alignment horizontal="right" vertical="top"/>
      <protection locked="0"/>
    </xf>
    <xf numFmtId="170" fontId="9" fillId="0" borderId="2" xfId="0" applyNumberFormat="1" applyFont="1" applyFill="1" applyBorder="1" applyAlignment="1" applyProtection="1">
      <alignment horizontal="right" vertical="top"/>
      <protection locked="0"/>
    </xf>
    <xf numFmtId="170" fontId="0" fillId="0" borderId="2" xfId="0" applyNumberFormat="1" applyFill="1" applyBorder="1" applyAlignment="1">
      <alignment horizontal="right"/>
    </xf>
    <xf numFmtId="164" fontId="9" fillId="0" borderId="0" xfId="0" applyNumberFormat="1" applyFont="1" applyFill="1" applyAlignment="1" applyProtection="1">
      <alignment horizontal="right" vertical="top"/>
      <protection locked="0"/>
    </xf>
    <xf numFmtId="167" fontId="0" fillId="0" borderId="1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165" fontId="10" fillId="0" borderId="0" xfId="0" applyNumberFormat="1" applyFont="1" applyFill="1" applyAlignment="1" applyProtection="1">
      <alignment horizontal="right" vertical="top"/>
      <protection locked="0"/>
    </xf>
    <xf numFmtId="0" fontId="18" fillId="0" borderId="0" xfId="0" applyFont="1" applyFill="1" applyAlignment="1">
      <alignment horizontal="right"/>
    </xf>
    <xf numFmtId="166" fontId="10" fillId="0" borderId="0" xfId="0" applyNumberFormat="1" applyFont="1" applyFill="1" applyAlignment="1" applyProtection="1">
      <alignment horizontal="right" vertical="top"/>
      <protection locked="0"/>
    </xf>
    <xf numFmtId="170" fontId="10" fillId="0" borderId="2" xfId="0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 applyFill="1"/>
    <xf numFmtId="170" fontId="18" fillId="0" borderId="2" xfId="0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3" xfId="0" applyFill="1" applyBorder="1"/>
    <xf numFmtId="0" fontId="1" fillId="0" borderId="4" xfId="0" applyFont="1" applyFill="1" applyBorder="1"/>
    <xf numFmtId="0" fontId="0" fillId="0" borderId="4" xfId="0" applyFill="1" applyBorder="1"/>
    <xf numFmtId="165" fontId="9" fillId="0" borderId="4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Fill="1" applyBorder="1" applyAlignment="1">
      <alignment horizontal="right"/>
    </xf>
    <xf numFmtId="166" fontId="9" fillId="0" borderId="4" xfId="0" applyNumberFormat="1" applyFont="1" applyFill="1" applyBorder="1" applyAlignment="1" applyProtection="1">
      <alignment horizontal="right" vertical="top"/>
      <protection locked="0"/>
    </xf>
    <xf numFmtId="170" fontId="9" fillId="0" borderId="5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/>
    <xf numFmtId="1" fontId="0" fillId="0" borderId="0" xfId="0" applyNumberFormat="1" applyFill="1" applyAlignment="1">
      <alignment horizontal="left"/>
    </xf>
    <xf numFmtId="1" fontId="9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1" fontId="12" fillId="0" borderId="0" xfId="0" applyNumberFormat="1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2" fontId="12" fillId="0" borderId="0" xfId="0" applyNumberFormat="1" applyFont="1" applyFill="1" applyAlignment="1" applyProtection="1">
      <alignment horizontal="right" vertical="top"/>
      <protection locked="0"/>
    </xf>
    <xf numFmtId="4" fontId="12" fillId="0" borderId="0" xfId="0" applyNumberFormat="1" applyFont="1" applyFill="1" applyAlignment="1" applyProtection="1">
      <alignment horizontal="right" vertical="top"/>
      <protection locked="0"/>
    </xf>
    <xf numFmtId="166" fontId="12" fillId="0" borderId="0" xfId="0" applyNumberFormat="1" applyFont="1" applyFill="1" applyAlignment="1" applyProtection="1">
      <alignment horizontal="right" vertical="top"/>
      <protection locked="0"/>
    </xf>
    <xf numFmtId="169" fontId="12" fillId="0" borderId="0" xfId="0" applyNumberFormat="1" applyFont="1" applyFill="1" applyAlignment="1" applyProtection="1">
      <alignment horizontal="right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 horizontal="right" vertical="top"/>
      <protection locked="0"/>
    </xf>
    <xf numFmtId="165" fontId="14" fillId="0" borderId="0" xfId="0" applyNumberFormat="1" applyFont="1" applyFill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166" fontId="14" fillId="0" borderId="0" xfId="0" applyNumberFormat="1" applyFont="1" applyFill="1" applyAlignment="1" applyProtection="1">
      <alignment horizontal="right" vertical="top"/>
      <protection locked="0"/>
    </xf>
    <xf numFmtId="167" fontId="9" fillId="0" borderId="0" xfId="0" applyNumberFormat="1" applyFont="1" applyFill="1" applyAlignment="1" applyProtection="1">
      <alignment horizontal="left" vertical="top"/>
      <protection locked="0"/>
    </xf>
    <xf numFmtId="170" fontId="12" fillId="0" borderId="0" xfId="0" applyNumberFormat="1" applyFont="1" applyFill="1" applyAlignment="1" applyProtection="1">
      <alignment horizontal="right" vertical="top"/>
      <protection locked="0"/>
    </xf>
    <xf numFmtId="170" fontId="0" fillId="0" borderId="0" xfId="0" applyNumberFormat="1" applyFill="1" applyAlignment="1">
      <alignment horizontal="right"/>
    </xf>
    <xf numFmtId="168" fontId="12" fillId="0" borderId="0" xfId="0" applyNumberFormat="1" applyFont="1" applyFill="1" applyAlignment="1" applyProtection="1">
      <alignment horizontal="right" vertical="top"/>
      <protection locked="0"/>
    </xf>
    <xf numFmtId="0" fontId="17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170" fontId="14" fillId="0" borderId="0" xfId="0" applyNumberFormat="1" applyFont="1" applyFill="1" applyAlignment="1" applyProtection="1">
      <alignment horizontal="right" vertical="top"/>
      <protection locked="0"/>
    </xf>
    <xf numFmtId="165" fontId="12" fillId="0" borderId="0" xfId="0" applyNumberFormat="1" applyFont="1" applyFill="1" applyAlignment="1" applyProtection="1">
      <alignment horizontal="right" vertical="top"/>
      <protection locked="0"/>
    </xf>
    <xf numFmtId="170" fontId="12" fillId="0" borderId="0" xfId="0" applyNumberFormat="1" applyFont="1" applyFill="1" applyAlignment="1" applyProtection="1">
      <alignment horizontal="right" vertical="center"/>
      <protection locked="0"/>
    </xf>
    <xf numFmtId="170" fontId="0" fillId="0" borderId="0" xfId="0" applyNumberFormat="1" applyFill="1" applyAlignment="1">
      <alignment horizontal="right" vertical="center"/>
    </xf>
    <xf numFmtId="0" fontId="19" fillId="0" borderId="0" xfId="0" applyFont="1"/>
    <xf numFmtId="0" fontId="20" fillId="0" borderId="0" xfId="0" applyFont="1" applyFill="1"/>
    <xf numFmtId="0" fontId="21" fillId="0" borderId="0" xfId="0" applyFont="1"/>
    <xf numFmtId="0" fontId="3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3"/>
  <sheetViews>
    <sheetView tabSelected="1" topLeftCell="A127" zoomScaleNormal="100" zoomScaleSheetLayoutView="100" workbookViewId="0">
      <selection activeCell="N187" sqref="N187"/>
    </sheetView>
  </sheetViews>
  <sheetFormatPr defaultColWidth="8.85546875" defaultRowHeight="12.75"/>
  <cols>
    <col min="1" max="1" width="7.140625" style="2" customWidth="1"/>
    <col min="2" max="2" width="10.5703125" style="2" customWidth="1"/>
    <col min="3" max="3" width="9.85546875" style="2" customWidth="1"/>
    <col min="4" max="4" width="4.85546875" style="2" customWidth="1"/>
    <col min="5" max="5" width="4.28515625" style="2" customWidth="1"/>
    <col min="6" max="6" width="14.28515625" style="2" customWidth="1"/>
    <col min="7" max="7" width="7.5703125" style="2" customWidth="1"/>
    <col min="8" max="8" width="13.85546875" style="2" customWidth="1"/>
    <col min="9" max="9" width="4.28515625" style="2" customWidth="1"/>
    <col min="10" max="10" width="16.85546875" style="14" bestFit="1" customWidth="1"/>
    <col min="11" max="11" width="5.42578125" style="5" customWidth="1"/>
    <col min="12" max="12" width="8.85546875" style="2"/>
    <col min="13" max="13" width="15.7109375" style="2" bestFit="1" customWidth="1"/>
    <col min="14" max="16384" width="8.85546875" style="2"/>
  </cols>
  <sheetData>
    <row r="1" spans="2:13" ht="18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1"/>
    </row>
    <row r="2" spans="2:13">
      <c r="D2" s="3"/>
      <c r="E2" s="3"/>
      <c r="F2" s="3"/>
      <c r="I2" s="3"/>
      <c r="J2" s="4"/>
    </row>
    <row r="4" spans="2:13" ht="15">
      <c r="C4" s="6"/>
      <c r="D4" s="6"/>
      <c r="E4" s="6"/>
      <c r="F4" s="6"/>
      <c r="G4" s="6"/>
      <c r="H4" s="6"/>
      <c r="I4" s="6"/>
      <c r="J4" s="7"/>
      <c r="K4" s="8"/>
      <c r="L4" s="9"/>
      <c r="M4" s="8"/>
    </row>
    <row r="5" spans="2:13" ht="15.75">
      <c r="C5" s="10" t="s">
        <v>1</v>
      </c>
      <c r="D5" s="6"/>
      <c r="E5" s="6"/>
      <c r="F5" s="6"/>
      <c r="G5" s="6"/>
      <c r="H5" s="6"/>
      <c r="I5" s="6"/>
      <c r="J5" s="11"/>
    </row>
    <row r="6" spans="2:13" ht="18.75" customHeight="1">
      <c r="C6" s="10" t="s">
        <v>2</v>
      </c>
      <c r="D6" s="81" t="s">
        <v>3</v>
      </c>
      <c r="E6" s="81"/>
      <c r="F6" s="81"/>
      <c r="G6" s="81"/>
      <c r="H6" s="81"/>
      <c r="I6" s="81"/>
      <c r="J6" s="81"/>
    </row>
    <row r="7" spans="2:13" ht="15.75">
      <c r="E7" s="12"/>
      <c r="H7" s="13"/>
      <c r="K7" s="15"/>
    </row>
    <row r="8" spans="2:13" ht="16.5">
      <c r="E8" s="10"/>
      <c r="I8" s="16"/>
    </row>
    <row r="9" spans="2:13" ht="16.5">
      <c r="F9" s="10" t="s">
        <v>4</v>
      </c>
      <c r="J9" s="17">
        <f>F21+F23+F31+F33+F35+F37</f>
        <v>0</v>
      </c>
      <c r="K9" s="18" t="s">
        <v>5</v>
      </c>
      <c r="M9" s="17"/>
    </row>
    <row r="10" spans="2:13" ht="16.5">
      <c r="F10" s="10" t="s">
        <v>6</v>
      </c>
      <c r="J10" s="19">
        <f>J9*0.22</f>
        <v>0</v>
      </c>
      <c r="K10" s="18" t="s">
        <v>5</v>
      </c>
      <c r="M10" s="19"/>
    </row>
    <row r="11" spans="2:13" ht="16.5">
      <c r="F11" s="10" t="s">
        <v>7</v>
      </c>
      <c r="J11" s="17">
        <f>J9+J10</f>
        <v>0</v>
      </c>
      <c r="K11" s="18" t="s">
        <v>5</v>
      </c>
      <c r="M11" s="17"/>
    </row>
    <row r="12" spans="2:13" ht="15">
      <c r="C12" s="12"/>
      <c r="I12" s="12"/>
    </row>
    <row r="13" spans="2:13" ht="15">
      <c r="I13" s="12"/>
    </row>
    <row r="14" spans="2:13">
      <c r="J14" s="20"/>
      <c r="K14" s="8"/>
      <c r="L14" s="9"/>
      <c r="M14" s="8"/>
    </row>
    <row r="15" spans="2:13" ht="15.75">
      <c r="B15" s="10" t="s">
        <v>2</v>
      </c>
      <c r="C15" s="10" t="s">
        <v>3</v>
      </c>
      <c r="E15" s="6"/>
      <c r="F15" s="6"/>
      <c r="G15" s="6"/>
      <c r="H15" s="6"/>
      <c r="I15" s="6"/>
      <c r="J15" s="11"/>
    </row>
    <row r="16" spans="2:13" ht="15.75">
      <c r="B16" s="10"/>
      <c r="C16" s="10"/>
      <c r="E16" s="6"/>
      <c r="F16" s="6"/>
      <c r="G16" s="6"/>
      <c r="H16" s="6"/>
      <c r="I16" s="6"/>
      <c r="J16" s="11"/>
    </row>
    <row r="17" spans="2:12" ht="15.75">
      <c r="B17" s="21" t="s">
        <v>8</v>
      </c>
      <c r="C17" s="22"/>
      <c r="D17" s="22"/>
      <c r="E17" s="22"/>
      <c r="F17" s="22"/>
      <c r="G17" s="22"/>
      <c r="H17" s="22"/>
      <c r="I17" s="22"/>
      <c r="J17" s="23"/>
    </row>
    <row r="18" spans="2:12">
      <c r="B18" s="24"/>
      <c r="F18" s="25" t="s">
        <v>9</v>
      </c>
      <c r="H18" s="25" t="s">
        <v>10</v>
      </c>
      <c r="J18" s="26" t="s">
        <v>11</v>
      </c>
    </row>
    <row r="19" spans="2:12">
      <c r="B19" s="24"/>
      <c r="F19" s="25" t="s">
        <v>12</v>
      </c>
      <c r="H19" s="25" t="s">
        <v>12</v>
      </c>
      <c r="J19" s="26" t="s">
        <v>12</v>
      </c>
    </row>
    <row r="20" spans="2:12">
      <c r="B20" s="27">
        <v>1</v>
      </c>
      <c r="C20" s="28" t="s">
        <v>13</v>
      </c>
      <c r="J20" s="29"/>
    </row>
    <row r="21" spans="2:12" ht="15.75">
      <c r="B21" s="24"/>
      <c r="F21" s="30">
        <f>J76</f>
        <v>0</v>
      </c>
      <c r="G21" s="14"/>
      <c r="H21" s="31">
        <f>F21*0.22</f>
        <v>0</v>
      </c>
      <c r="I21" s="14"/>
      <c r="J21" s="32">
        <f>F21+H21</f>
        <v>0</v>
      </c>
    </row>
    <row r="22" spans="2:12">
      <c r="B22" s="27">
        <v>2</v>
      </c>
      <c r="C22" s="28" t="s">
        <v>14</v>
      </c>
      <c r="F22" s="14"/>
      <c r="G22" s="14"/>
      <c r="H22" s="14"/>
      <c r="I22" s="14"/>
      <c r="J22" s="33"/>
    </row>
    <row r="23" spans="2:12" ht="15.75">
      <c r="B23" s="24"/>
      <c r="F23" s="34">
        <f>F25+F27+F29</f>
        <v>0</v>
      </c>
      <c r="G23" s="14"/>
      <c r="H23" s="31">
        <f>F23*0.22</f>
        <v>0</v>
      </c>
      <c r="I23" s="14"/>
      <c r="J23" s="32">
        <f>F23+H23</f>
        <v>0</v>
      </c>
    </row>
    <row r="24" spans="2:12">
      <c r="B24" s="35">
        <v>21</v>
      </c>
      <c r="C24" s="2" t="s">
        <v>15</v>
      </c>
      <c r="D24" s="36"/>
      <c r="F24" s="14"/>
      <c r="G24" s="14"/>
      <c r="H24" s="14"/>
      <c r="I24" s="14"/>
      <c r="J24" s="33"/>
    </row>
    <row r="25" spans="2:12" ht="15">
      <c r="B25" s="24"/>
      <c r="F25" s="37">
        <f>J106</f>
        <v>0</v>
      </c>
      <c r="G25" s="38"/>
      <c r="H25" s="39">
        <f>F25*0.22</f>
        <v>0</v>
      </c>
      <c r="I25" s="38"/>
      <c r="J25" s="40">
        <f>F25+H25</f>
        <v>0</v>
      </c>
      <c r="L25" s="41"/>
    </row>
    <row r="26" spans="2:12">
      <c r="B26" s="35">
        <v>22</v>
      </c>
      <c r="C26" s="2" t="s">
        <v>16</v>
      </c>
      <c r="D26" s="36"/>
      <c r="F26" s="38"/>
      <c r="G26" s="38"/>
      <c r="H26" s="38"/>
      <c r="I26" s="38"/>
      <c r="J26" s="42"/>
      <c r="L26" s="41"/>
    </row>
    <row r="27" spans="2:12" ht="15">
      <c r="B27" s="24"/>
      <c r="F27" s="37">
        <f>J140</f>
        <v>0</v>
      </c>
      <c r="G27" s="38"/>
      <c r="H27" s="39">
        <f>F27*0.22</f>
        <v>0</v>
      </c>
      <c r="I27" s="38"/>
      <c r="J27" s="40">
        <f>F27+H27</f>
        <v>0</v>
      </c>
      <c r="L27" s="41"/>
    </row>
    <row r="28" spans="2:12">
      <c r="B28" s="35">
        <v>23</v>
      </c>
      <c r="C28" s="2" t="s">
        <v>17</v>
      </c>
      <c r="D28" s="36"/>
      <c r="F28" s="38"/>
      <c r="G28" s="38"/>
      <c r="H28" s="38"/>
      <c r="I28" s="38"/>
      <c r="J28" s="42"/>
      <c r="L28" s="41"/>
    </row>
    <row r="29" spans="2:12" ht="15">
      <c r="B29" s="24"/>
      <c r="F29" s="37">
        <f>J155</f>
        <v>0</v>
      </c>
      <c r="G29" s="38"/>
      <c r="H29" s="39">
        <f>F29*0.22</f>
        <v>0</v>
      </c>
      <c r="I29" s="38"/>
      <c r="J29" s="40">
        <f>F29+H29</f>
        <v>0</v>
      </c>
      <c r="L29" s="41"/>
    </row>
    <row r="30" spans="2:12">
      <c r="B30" s="27">
        <v>3</v>
      </c>
      <c r="C30" s="28" t="s">
        <v>18</v>
      </c>
      <c r="F30" s="14"/>
      <c r="G30" s="14"/>
      <c r="H30" s="14"/>
      <c r="I30" s="14"/>
      <c r="J30" s="33"/>
      <c r="L30" s="41"/>
    </row>
    <row r="31" spans="2:12" ht="15.75">
      <c r="B31" s="24"/>
      <c r="F31" s="30">
        <f>J198</f>
        <v>0</v>
      </c>
      <c r="G31" s="14"/>
      <c r="H31" s="31">
        <f>F31*0.22</f>
        <v>0</v>
      </c>
      <c r="I31" s="14"/>
      <c r="J31" s="32">
        <f>F31+H31</f>
        <v>0</v>
      </c>
      <c r="L31" s="41"/>
    </row>
    <row r="32" spans="2:12">
      <c r="B32" s="27">
        <v>4</v>
      </c>
      <c r="C32" s="28" t="s">
        <v>19</v>
      </c>
      <c r="F32" s="14"/>
      <c r="G32" s="14"/>
      <c r="H32" s="14"/>
      <c r="I32" s="14"/>
      <c r="J32" s="33"/>
      <c r="L32" s="41"/>
    </row>
    <row r="33" spans="2:13" ht="15.75">
      <c r="B33" s="24"/>
      <c r="F33" s="30">
        <f>J228</f>
        <v>0</v>
      </c>
      <c r="G33" s="14"/>
      <c r="H33" s="31">
        <f>F33*0.22</f>
        <v>0</v>
      </c>
      <c r="I33" s="14"/>
      <c r="J33" s="32">
        <f>F33+H33</f>
        <v>0</v>
      </c>
      <c r="L33" s="41"/>
    </row>
    <row r="34" spans="2:13">
      <c r="B34" s="27">
        <v>5</v>
      </c>
      <c r="C34" s="28" t="s">
        <v>20</v>
      </c>
      <c r="F34" s="14"/>
      <c r="G34" s="14"/>
      <c r="H34" s="14"/>
      <c r="I34" s="14"/>
      <c r="J34" s="33"/>
      <c r="L34" s="41"/>
    </row>
    <row r="35" spans="2:13" ht="15.75">
      <c r="B35" s="24"/>
      <c r="F35" s="30">
        <f>J281</f>
        <v>0</v>
      </c>
      <c r="G35" s="14"/>
      <c r="H35" s="31">
        <f>F35*0.22</f>
        <v>0</v>
      </c>
      <c r="I35" s="14"/>
      <c r="J35" s="32">
        <f>F35+H35</f>
        <v>0</v>
      </c>
      <c r="L35" s="41"/>
    </row>
    <row r="36" spans="2:13">
      <c r="B36" s="27">
        <v>6</v>
      </c>
      <c r="C36" s="28" t="s">
        <v>21</v>
      </c>
      <c r="F36" s="14"/>
      <c r="G36" s="14"/>
      <c r="H36" s="14"/>
      <c r="I36" s="14"/>
      <c r="J36" s="33"/>
      <c r="L36" s="41"/>
    </row>
    <row r="37" spans="2:13" ht="15.75">
      <c r="B37" s="24"/>
      <c r="F37" s="30">
        <f>J290</f>
        <v>0</v>
      </c>
      <c r="G37" s="14"/>
      <c r="H37" s="31">
        <f>F37*0.22</f>
        <v>0</v>
      </c>
      <c r="I37" s="14"/>
      <c r="J37" s="32">
        <f>F37+H37</f>
        <v>0</v>
      </c>
      <c r="L37" s="41"/>
      <c r="M37" s="43"/>
    </row>
    <row r="38" spans="2:13" ht="15.75">
      <c r="B38" s="24"/>
      <c r="F38" s="30"/>
      <c r="G38" s="14"/>
      <c r="H38" s="31"/>
      <c r="I38" s="14"/>
      <c r="J38" s="32"/>
      <c r="L38" s="41"/>
      <c r="M38" s="43"/>
    </row>
    <row r="39" spans="2:13" ht="15.75">
      <c r="B39" s="44"/>
      <c r="C39" s="45" t="s">
        <v>196</v>
      </c>
      <c r="D39" s="46"/>
      <c r="E39" s="46"/>
      <c r="F39" s="47">
        <f>+F21+F23+F31+F33+F35+F37</f>
        <v>0</v>
      </c>
      <c r="G39" s="48"/>
      <c r="H39" s="49">
        <f>+H21+H23+H31+H33+H35+H37</f>
        <v>0</v>
      </c>
      <c r="I39" s="48"/>
      <c r="J39" s="50">
        <f>+J21+J23+J31+J33+J35+J37</f>
        <v>0</v>
      </c>
      <c r="L39" s="41"/>
      <c r="M39" s="43"/>
    </row>
    <row r="40" spans="2:13">
      <c r="J40" s="20"/>
      <c r="K40" s="8"/>
      <c r="L40" s="20"/>
      <c r="M40" s="8"/>
    </row>
    <row r="41" spans="2:13" ht="15.75">
      <c r="B41" s="21" t="s">
        <v>191</v>
      </c>
      <c r="C41" s="22"/>
      <c r="D41" s="22"/>
      <c r="E41" s="22"/>
      <c r="F41" s="22"/>
      <c r="G41" s="22"/>
      <c r="H41" s="22"/>
      <c r="I41" s="22"/>
      <c r="J41" s="23"/>
    </row>
    <row r="42" spans="2:13">
      <c r="B42" s="24"/>
      <c r="F42" s="25" t="s">
        <v>9</v>
      </c>
      <c r="H42" s="25" t="s">
        <v>10</v>
      </c>
      <c r="J42" s="26" t="s">
        <v>11</v>
      </c>
    </row>
    <row r="43" spans="2:13">
      <c r="B43" s="24"/>
      <c r="F43" s="25" t="s">
        <v>12</v>
      </c>
      <c r="H43" s="25" t="s">
        <v>12</v>
      </c>
      <c r="J43" s="26" t="s">
        <v>12</v>
      </c>
    </row>
    <row r="44" spans="2:13">
      <c r="B44" s="27">
        <v>1</v>
      </c>
      <c r="C44" s="28" t="s">
        <v>192</v>
      </c>
      <c r="J44" s="29"/>
    </row>
    <row r="45" spans="2:13" ht="15.75">
      <c r="B45" s="24"/>
      <c r="F45" s="31">
        <f>+F47+F49+F51</f>
        <v>0</v>
      </c>
      <c r="H45" s="31">
        <f>+H47+H49+H51</f>
        <v>0</v>
      </c>
      <c r="J45" s="32">
        <f>+J47+J49+J51</f>
        <v>0</v>
      </c>
    </row>
    <row r="46" spans="2:13">
      <c r="B46" s="35">
        <v>11</v>
      </c>
      <c r="C46" s="51" t="s">
        <v>193</v>
      </c>
      <c r="D46" s="36"/>
      <c r="J46" s="33"/>
    </row>
    <row r="47" spans="2:13" ht="15">
      <c r="B47" s="24"/>
      <c r="F47" s="39">
        <f>+J106+J113+J115+J118+J121+J124+J126+J129+J136+J138+J281+J290+J155</f>
        <v>0</v>
      </c>
      <c r="H47" s="39">
        <f>+F47*0.22</f>
        <v>0</v>
      </c>
      <c r="J47" s="40">
        <f>+H47+F47</f>
        <v>0</v>
      </c>
      <c r="L47" s="41"/>
    </row>
    <row r="48" spans="2:13">
      <c r="B48" s="35">
        <v>12</v>
      </c>
      <c r="C48" s="51" t="s">
        <v>194</v>
      </c>
      <c r="D48" s="36"/>
      <c r="H48" s="51"/>
      <c r="J48" s="42"/>
    </row>
    <row r="49" spans="2:16" ht="15">
      <c r="B49" s="24"/>
      <c r="F49" s="39">
        <f>+J228</f>
        <v>0</v>
      </c>
      <c r="H49" s="39">
        <f>+F49*0.22</f>
        <v>0</v>
      </c>
      <c r="J49" s="40">
        <f>+H49+F49</f>
        <v>0</v>
      </c>
      <c r="L49" s="41"/>
    </row>
    <row r="50" spans="2:16">
      <c r="B50" s="35">
        <v>13</v>
      </c>
      <c r="C50" s="51" t="s">
        <v>195</v>
      </c>
      <c r="D50" s="36"/>
      <c r="H50" s="51"/>
      <c r="J50" s="42"/>
    </row>
    <row r="51" spans="2:16" ht="15">
      <c r="B51" s="24"/>
      <c r="F51" s="39">
        <f>+J132+J134</f>
        <v>0</v>
      </c>
      <c r="H51" s="39">
        <f>+F51*0.22</f>
        <v>0</v>
      </c>
      <c r="J51" s="40">
        <f>+H51+F51</f>
        <v>0</v>
      </c>
      <c r="L51" s="41"/>
    </row>
    <row r="52" spans="2:16">
      <c r="B52" s="27">
        <v>2</v>
      </c>
      <c r="C52" s="28" t="s">
        <v>197</v>
      </c>
      <c r="J52" s="29"/>
    </row>
    <row r="53" spans="2:16" ht="15.75">
      <c r="B53" s="24"/>
      <c r="F53" s="31">
        <f>+F55</f>
        <v>0</v>
      </c>
      <c r="H53" s="31">
        <f>+H55</f>
        <v>0</v>
      </c>
      <c r="J53" s="32">
        <f>+J55</f>
        <v>0</v>
      </c>
    </row>
    <row r="54" spans="2:16">
      <c r="B54" s="35">
        <v>21</v>
      </c>
      <c r="C54" s="51" t="s">
        <v>18</v>
      </c>
      <c r="D54" s="36"/>
      <c r="J54" s="33"/>
    </row>
    <row r="55" spans="2:16" ht="15">
      <c r="B55" s="24"/>
      <c r="F55" s="39">
        <f>+J198</f>
        <v>0</v>
      </c>
      <c r="H55" s="39">
        <f>+F55*0.22</f>
        <v>0</v>
      </c>
      <c r="J55" s="40">
        <f>+H55+F55</f>
        <v>0</v>
      </c>
      <c r="L55" s="41"/>
    </row>
    <row r="56" spans="2:16">
      <c r="B56" s="27">
        <v>3</v>
      </c>
      <c r="C56" s="28" t="s">
        <v>198</v>
      </c>
      <c r="J56" s="29"/>
      <c r="P56" s="78"/>
    </row>
    <row r="57" spans="2:16" ht="15.75">
      <c r="B57" s="24"/>
      <c r="F57" s="31">
        <f>+F59</f>
        <v>0</v>
      </c>
      <c r="H57" s="31">
        <f>+H59</f>
        <v>0</v>
      </c>
      <c r="J57" s="32">
        <f>+J59</f>
        <v>0</v>
      </c>
      <c r="P57" s="79"/>
    </row>
    <row r="58" spans="2:16">
      <c r="B58" s="35">
        <v>31</v>
      </c>
      <c r="C58" s="51" t="str">
        <f>+C63</f>
        <v>Priprava gradbišča, nadzor, projektna dokumentacija</v>
      </c>
      <c r="D58" s="36"/>
      <c r="J58" s="33"/>
      <c r="P58" s="79"/>
    </row>
    <row r="59" spans="2:16" ht="15">
      <c r="B59" s="24"/>
      <c r="F59" s="39">
        <f>+J76</f>
        <v>0</v>
      </c>
      <c r="H59" s="39">
        <f>+F59*0.22</f>
        <v>0</v>
      </c>
      <c r="J59" s="40">
        <f>+H59+F59</f>
        <v>0</v>
      </c>
      <c r="L59" s="41"/>
      <c r="P59" s="79"/>
    </row>
    <row r="60" spans="2:16" ht="15.75">
      <c r="B60" s="24"/>
      <c r="F60" s="30"/>
      <c r="G60" s="14"/>
      <c r="H60" s="31"/>
      <c r="I60" s="14"/>
      <c r="J60" s="32"/>
      <c r="L60" s="41"/>
      <c r="M60" s="43"/>
      <c r="P60" s="79"/>
    </row>
    <row r="61" spans="2:16" ht="15.75">
      <c r="B61" s="44"/>
      <c r="C61" s="45" t="s">
        <v>196</v>
      </c>
      <c r="D61" s="46"/>
      <c r="E61" s="46"/>
      <c r="F61" s="47">
        <f>+F45+F53+F57</f>
        <v>0</v>
      </c>
      <c r="G61" s="48"/>
      <c r="H61" s="49">
        <f>+H45+H53+H57</f>
        <v>0</v>
      </c>
      <c r="I61" s="48"/>
      <c r="J61" s="50">
        <f>+J45+J53+J57</f>
        <v>0</v>
      </c>
      <c r="L61" s="41"/>
      <c r="M61" s="43"/>
    </row>
    <row r="62" spans="2:16">
      <c r="B62" s="52"/>
      <c r="J62" s="20"/>
      <c r="K62" s="8"/>
      <c r="L62" s="20"/>
      <c r="M62" s="8"/>
    </row>
    <row r="63" spans="2:16" ht="15.75">
      <c r="B63" s="53">
        <v>1</v>
      </c>
      <c r="C63" s="54" t="s">
        <v>13</v>
      </c>
    </row>
    <row r="64" spans="2:16">
      <c r="B64" s="55" t="s">
        <v>22</v>
      </c>
      <c r="C64" s="55" t="s">
        <v>23</v>
      </c>
      <c r="F64" s="25" t="s">
        <v>24</v>
      </c>
      <c r="H64" s="25" t="s">
        <v>25</v>
      </c>
      <c r="J64" s="25" t="s">
        <v>26</v>
      </c>
    </row>
    <row r="65" spans="2:16">
      <c r="H65" s="25" t="s">
        <v>12</v>
      </c>
      <c r="J65" s="25" t="s">
        <v>12</v>
      </c>
    </row>
    <row r="66" spans="2:16" ht="13.5">
      <c r="B66" s="56">
        <v>1</v>
      </c>
      <c r="C66" s="57" t="s">
        <v>27</v>
      </c>
      <c r="F66" s="58">
        <v>1</v>
      </c>
      <c r="G66" s="57" t="s">
        <v>28</v>
      </c>
      <c r="H66" s="59">
        <v>0</v>
      </c>
      <c r="J66" s="60">
        <f>H66*F66</f>
        <v>0</v>
      </c>
    </row>
    <row r="67" spans="2:16" ht="38.85" customHeight="1">
      <c r="B67" s="83" t="s">
        <v>190</v>
      </c>
      <c r="C67" s="80"/>
      <c r="D67" s="80"/>
      <c r="E67" s="80"/>
      <c r="F67" s="80"/>
      <c r="G67" s="80"/>
      <c r="H67" s="80"/>
      <c r="I67" s="80"/>
      <c r="J67" s="80"/>
    </row>
    <row r="68" spans="2:16" ht="13.5">
      <c r="B68" s="56">
        <v>2</v>
      </c>
      <c r="C68" s="57" t="s">
        <v>29</v>
      </c>
      <c r="F68" s="58">
        <v>50</v>
      </c>
      <c r="G68" s="57" t="s">
        <v>28</v>
      </c>
      <c r="H68" s="61"/>
      <c r="J68" s="60">
        <f>H68*F68</f>
        <v>0</v>
      </c>
    </row>
    <row r="69" spans="2:16" ht="36.75" customHeight="1">
      <c r="B69" s="80" t="s">
        <v>214</v>
      </c>
      <c r="C69" s="80"/>
      <c r="D69" s="80"/>
      <c r="E69" s="80"/>
      <c r="F69" s="80"/>
      <c r="G69" s="80"/>
      <c r="H69" s="80"/>
      <c r="I69" s="80"/>
      <c r="J69" s="80"/>
      <c r="P69" s="77"/>
    </row>
    <row r="70" spans="2:16" ht="13.5">
      <c r="B70" s="56">
        <v>3</v>
      </c>
      <c r="C70" s="57" t="s">
        <v>30</v>
      </c>
      <c r="F70" s="58">
        <v>1</v>
      </c>
      <c r="G70" s="57" t="s">
        <v>28</v>
      </c>
      <c r="H70" s="59">
        <v>0</v>
      </c>
      <c r="J70" s="60"/>
    </row>
    <row r="71" spans="2:16">
      <c r="B71" s="9" t="s">
        <v>31</v>
      </c>
    </row>
    <row r="72" spans="2:16" ht="13.5">
      <c r="B72" s="56">
        <v>4</v>
      </c>
      <c r="C72" s="57" t="s">
        <v>32</v>
      </c>
      <c r="F72" s="61">
        <v>50</v>
      </c>
      <c r="G72" s="57" t="s">
        <v>28</v>
      </c>
      <c r="H72" s="61">
        <v>0</v>
      </c>
      <c r="J72" s="60">
        <f>H72*F72</f>
        <v>0</v>
      </c>
    </row>
    <row r="73" spans="2:16">
      <c r="B73" s="9" t="s">
        <v>33</v>
      </c>
    </row>
    <row r="74" spans="2:16" ht="13.5">
      <c r="B74" s="56">
        <v>5</v>
      </c>
      <c r="C74" s="57" t="s">
        <v>34</v>
      </c>
      <c r="F74" s="58">
        <v>1</v>
      </c>
      <c r="G74" s="57" t="s">
        <v>28</v>
      </c>
      <c r="H74" s="60">
        <v>0</v>
      </c>
      <c r="J74" s="60">
        <f>H74*F74</f>
        <v>0</v>
      </c>
    </row>
    <row r="75" spans="2:16">
      <c r="B75" s="9" t="s">
        <v>213</v>
      </c>
    </row>
    <row r="76" spans="2:16" ht="13.5">
      <c r="G76" s="62" t="s">
        <v>35</v>
      </c>
      <c r="I76" s="63" t="s">
        <v>4</v>
      </c>
      <c r="J76" s="64">
        <f>SUM(J66:J75)</f>
        <v>0</v>
      </c>
      <c r="K76" s="65" t="s">
        <v>5</v>
      </c>
    </row>
    <row r="77" spans="2:16" ht="13.5">
      <c r="I77" s="63" t="s">
        <v>36</v>
      </c>
      <c r="J77" s="66">
        <f>J76*0.22</f>
        <v>0</v>
      </c>
      <c r="K77" s="65" t="s">
        <v>5</v>
      </c>
    </row>
    <row r="78" spans="2:16" ht="13.5">
      <c r="I78" s="63" t="s">
        <v>7</v>
      </c>
      <c r="J78" s="64">
        <f>J76+J77</f>
        <v>0</v>
      </c>
      <c r="K78" s="65" t="s">
        <v>5</v>
      </c>
    </row>
    <row r="79" spans="2:16" ht="13.5">
      <c r="I79" s="63"/>
      <c r="J79" s="64"/>
      <c r="K79" s="65"/>
    </row>
    <row r="80" spans="2:16" ht="15.75">
      <c r="B80" s="53">
        <v>2</v>
      </c>
      <c r="C80" s="54" t="s">
        <v>14</v>
      </c>
    </row>
    <row r="81" spans="2:10" ht="15.75">
      <c r="B81" s="67">
        <v>21</v>
      </c>
      <c r="C81" s="54" t="s">
        <v>15</v>
      </c>
    </row>
    <row r="82" spans="2:10">
      <c r="B82" s="55" t="s">
        <v>22</v>
      </c>
      <c r="C82" s="55" t="s">
        <v>23</v>
      </c>
      <c r="F82" s="25" t="s">
        <v>24</v>
      </c>
      <c r="H82" s="25" t="s">
        <v>25</v>
      </c>
      <c r="J82" s="25" t="s">
        <v>26</v>
      </c>
    </row>
    <row r="83" spans="2:10">
      <c r="H83" s="25" t="s">
        <v>12</v>
      </c>
      <c r="J83" s="25" t="s">
        <v>12</v>
      </c>
    </row>
    <row r="84" spans="2:10" ht="13.5">
      <c r="B84" s="56">
        <v>1</v>
      </c>
      <c r="C84" s="57" t="s">
        <v>37</v>
      </c>
      <c r="F84" s="58">
        <v>0.62</v>
      </c>
      <c r="G84" s="57" t="s">
        <v>38</v>
      </c>
      <c r="H84" s="60">
        <v>0</v>
      </c>
      <c r="J84" s="68">
        <f>F84*H84</f>
        <v>0</v>
      </c>
    </row>
    <row r="85" spans="2:10">
      <c r="B85" s="9" t="s">
        <v>179</v>
      </c>
      <c r="J85" s="69"/>
    </row>
    <row r="86" spans="2:10" ht="13.5">
      <c r="B86" s="56">
        <v>2</v>
      </c>
      <c r="C86" s="57" t="s">
        <v>39</v>
      </c>
      <c r="F86" s="61">
        <v>33</v>
      </c>
      <c r="G86" s="57" t="s">
        <v>28</v>
      </c>
      <c r="H86" s="61">
        <v>0</v>
      </c>
      <c r="J86" s="68">
        <f>F86*H86</f>
        <v>0</v>
      </c>
    </row>
    <row r="87" spans="2:10">
      <c r="B87" s="9" t="s">
        <v>180</v>
      </c>
      <c r="J87" s="69"/>
    </row>
    <row r="88" spans="2:10" ht="13.5">
      <c r="B88" s="56">
        <v>3</v>
      </c>
      <c r="C88" s="57" t="s">
        <v>40</v>
      </c>
      <c r="F88" s="70">
        <v>241</v>
      </c>
      <c r="G88" s="57" t="s">
        <v>28</v>
      </c>
      <c r="H88" s="58">
        <v>0</v>
      </c>
      <c r="J88" s="68">
        <f>F88*H88</f>
        <v>0</v>
      </c>
    </row>
    <row r="89" spans="2:10">
      <c r="B89" s="9" t="s">
        <v>41</v>
      </c>
      <c r="J89" s="69"/>
    </row>
    <row r="90" spans="2:10" ht="13.5">
      <c r="B90" s="56">
        <v>4</v>
      </c>
      <c r="C90" s="57" t="s">
        <v>42</v>
      </c>
      <c r="F90" s="70">
        <v>500</v>
      </c>
      <c r="G90" s="57" t="s">
        <v>43</v>
      </c>
      <c r="H90" s="58">
        <v>0</v>
      </c>
      <c r="J90" s="68">
        <f>F90*H90</f>
        <v>0</v>
      </c>
    </row>
    <row r="91" spans="2:10">
      <c r="B91" s="9" t="s">
        <v>44</v>
      </c>
      <c r="J91" s="69"/>
    </row>
    <row r="92" spans="2:10" ht="13.5">
      <c r="B92" s="56">
        <v>5</v>
      </c>
      <c r="C92" s="57" t="s">
        <v>45</v>
      </c>
      <c r="F92" s="60">
        <v>3700</v>
      </c>
      <c r="G92" s="57" t="s">
        <v>43</v>
      </c>
      <c r="H92" s="58">
        <v>0</v>
      </c>
      <c r="J92" s="68">
        <f>F92*H92</f>
        <v>0</v>
      </c>
    </row>
    <row r="93" spans="2:10">
      <c r="B93" s="9" t="s">
        <v>46</v>
      </c>
      <c r="J93" s="69"/>
    </row>
    <row r="94" spans="2:10" ht="13.5">
      <c r="B94" s="56">
        <v>6</v>
      </c>
      <c r="C94" s="57" t="s">
        <v>47</v>
      </c>
      <c r="F94" s="61">
        <v>40</v>
      </c>
      <c r="G94" s="57" t="s">
        <v>28</v>
      </c>
      <c r="H94" s="61">
        <v>0</v>
      </c>
      <c r="J94" s="68">
        <f>F94*H94</f>
        <v>0</v>
      </c>
    </row>
    <row r="95" spans="2:10">
      <c r="B95" s="9" t="s">
        <v>48</v>
      </c>
      <c r="J95" s="69"/>
    </row>
    <row r="96" spans="2:10" ht="13.5">
      <c r="B96" s="56">
        <v>7</v>
      </c>
      <c r="C96" s="57" t="s">
        <v>49</v>
      </c>
      <c r="F96" s="61">
        <v>40</v>
      </c>
      <c r="G96" s="57" t="s">
        <v>28</v>
      </c>
      <c r="H96" s="61">
        <v>0</v>
      </c>
      <c r="J96" s="68">
        <f>F96*H96</f>
        <v>0</v>
      </c>
    </row>
    <row r="97" spans="2:11">
      <c r="B97" s="9" t="s">
        <v>50</v>
      </c>
      <c r="J97" s="69"/>
    </row>
    <row r="98" spans="2:11" ht="13.5">
      <c r="B98" s="56">
        <v>8</v>
      </c>
      <c r="C98" s="57" t="s">
        <v>51</v>
      </c>
      <c r="F98" s="58">
        <v>4</v>
      </c>
      <c r="G98" s="57" t="s">
        <v>52</v>
      </c>
      <c r="H98" s="58">
        <v>0</v>
      </c>
      <c r="J98" s="68">
        <f>F98*H98</f>
        <v>0</v>
      </c>
    </row>
    <row r="99" spans="2:11">
      <c r="B99" s="9" t="s">
        <v>53</v>
      </c>
      <c r="J99" s="69"/>
    </row>
    <row r="100" spans="2:11" ht="13.5">
      <c r="B100" s="56">
        <v>9</v>
      </c>
      <c r="C100" s="57" t="s">
        <v>54</v>
      </c>
      <c r="F100" s="58">
        <v>3</v>
      </c>
      <c r="G100" s="57" t="s">
        <v>43</v>
      </c>
      <c r="H100" s="58">
        <v>0</v>
      </c>
      <c r="J100" s="68">
        <f>F100*H100</f>
        <v>0</v>
      </c>
    </row>
    <row r="101" spans="2:11">
      <c r="B101" s="9" t="s">
        <v>55</v>
      </c>
      <c r="J101" s="69"/>
    </row>
    <row r="102" spans="2:11">
      <c r="B102" s="9" t="s">
        <v>56</v>
      </c>
      <c r="J102" s="69"/>
    </row>
    <row r="103" spans="2:11" ht="13.5">
      <c r="B103" s="56">
        <v>10</v>
      </c>
      <c r="C103" s="57" t="s">
        <v>57</v>
      </c>
      <c r="F103" s="58">
        <v>1</v>
      </c>
      <c r="G103" s="57" t="s">
        <v>28</v>
      </c>
      <c r="H103" s="61">
        <v>0</v>
      </c>
      <c r="J103" s="68">
        <f>F103*H103</f>
        <v>0</v>
      </c>
    </row>
    <row r="104" spans="2:11">
      <c r="B104" s="9" t="s">
        <v>58</v>
      </c>
    </row>
    <row r="105" spans="2:11">
      <c r="B105" s="9" t="s">
        <v>59</v>
      </c>
    </row>
    <row r="106" spans="2:11" ht="13.5">
      <c r="G106" s="62" t="s">
        <v>35</v>
      </c>
      <c r="I106" s="63" t="s">
        <v>4</v>
      </c>
      <c r="J106" s="64">
        <f>SUM(J84:J103)</f>
        <v>0</v>
      </c>
      <c r="K106" s="65" t="s">
        <v>5</v>
      </c>
    </row>
    <row r="107" spans="2:11" ht="13.5">
      <c r="I107" s="63" t="s">
        <v>36</v>
      </c>
      <c r="J107" s="66">
        <f>J106*0.22</f>
        <v>0</v>
      </c>
      <c r="K107" s="65" t="s">
        <v>5</v>
      </c>
    </row>
    <row r="108" spans="2:11" ht="13.5">
      <c r="I108" s="63" t="s">
        <v>7</v>
      </c>
      <c r="J108" s="64">
        <f>J106+J107</f>
        <v>0</v>
      </c>
      <c r="K108" s="65" t="s">
        <v>5</v>
      </c>
    </row>
    <row r="109" spans="2:11" ht="13.5">
      <c r="I109" s="63"/>
      <c r="J109" s="64"/>
      <c r="K109" s="65"/>
    </row>
    <row r="110" spans="2:11" ht="15.75">
      <c r="B110" s="67">
        <v>22</v>
      </c>
      <c r="C110" s="54" t="s">
        <v>16</v>
      </c>
    </row>
    <row r="111" spans="2:11">
      <c r="B111" s="55" t="s">
        <v>22</v>
      </c>
      <c r="C111" s="55" t="s">
        <v>23</v>
      </c>
      <c r="F111" s="25" t="s">
        <v>24</v>
      </c>
      <c r="H111" s="25" t="s">
        <v>25</v>
      </c>
      <c r="J111" s="25" t="s">
        <v>26</v>
      </c>
    </row>
    <row r="112" spans="2:11">
      <c r="H112" s="25" t="s">
        <v>12</v>
      </c>
      <c r="J112" s="25" t="s">
        <v>12</v>
      </c>
    </row>
    <row r="113" spans="2:10" ht="13.5">
      <c r="B113" s="56">
        <v>1</v>
      </c>
      <c r="C113" s="57" t="s">
        <v>60</v>
      </c>
      <c r="F113" s="59">
        <v>842</v>
      </c>
      <c r="G113" s="57" t="s">
        <v>61</v>
      </c>
      <c r="H113" s="58">
        <v>0</v>
      </c>
      <c r="J113" s="68">
        <f>F113*H113</f>
        <v>0</v>
      </c>
    </row>
    <row r="114" spans="2:10">
      <c r="B114" s="9" t="s">
        <v>62</v>
      </c>
      <c r="J114" s="69"/>
    </row>
    <row r="115" spans="2:10" ht="13.5">
      <c r="B115" s="56">
        <v>2</v>
      </c>
      <c r="C115" s="57" t="s">
        <v>63</v>
      </c>
      <c r="F115" s="59">
        <v>0</v>
      </c>
      <c r="G115" s="57" t="s">
        <v>61</v>
      </c>
      <c r="H115" s="58">
        <v>0</v>
      </c>
      <c r="J115" s="68">
        <f>F115*H115</f>
        <v>0</v>
      </c>
    </row>
    <row r="116" spans="2:10">
      <c r="B116" s="9" t="s">
        <v>64</v>
      </c>
      <c r="J116" s="69"/>
    </row>
    <row r="117" spans="2:10">
      <c r="B117" s="9" t="s">
        <v>65</v>
      </c>
      <c r="J117" s="69"/>
    </row>
    <row r="118" spans="2:10" ht="13.5">
      <c r="B118" s="56">
        <v>3</v>
      </c>
      <c r="C118" s="57" t="s">
        <v>66</v>
      </c>
      <c r="F118" s="59">
        <v>1640</v>
      </c>
      <c r="G118" s="57" t="s">
        <v>61</v>
      </c>
      <c r="H118" s="58">
        <v>0</v>
      </c>
      <c r="J118" s="68">
        <f>F118*H118</f>
        <v>0</v>
      </c>
    </row>
    <row r="119" spans="2:10">
      <c r="B119" s="9" t="s">
        <v>67</v>
      </c>
      <c r="J119" s="69"/>
    </row>
    <row r="120" spans="2:10">
      <c r="B120" s="9" t="s">
        <v>65</v>
      </c>
      <c r="J120" s="69"/>
    </row>
    <row r="121" spans="2:10" ht="13.5">
      <c r="B121" s="56">
        <v>4</v>
      </c>
      <c r="C121" s="57" t="s">
        <v>68</v>
      </c>
      <c r="F121" s="59">
        <v>2100</v>
      </c>
      <c r="G121" s="57" t="s">
        <v>61</v>
      </c>
      <c r="H121" s="58">
        <v>0</v>
      </c>
      <c r="J121" s="68">
        <f>F121*H121</f>
        <v>0</v>
      </c>
    </row>
    <row r="122" spans="2:10">
      <c r="B122" s="9" t="s">
        <v>69</v>
      </c>
      <c r="J122" s="69"/>
    </row>
    <row r="123" spans="2:10">
      <c r="B123" s="9" t="s">
        <v>65</v>
      </c>
      <c r="J123" s="69"/>
    </row>
    <row r="124" spans="2:10" ht="13.5">
      <c r="B124" s="56">
        <v>5</v>
      </c>
      <c r="C124" s="71" t="s">
        <v>188</v>
      </c>
      <c r="F124" s="59">
        <f>726+306+608</f>
        <v>1640</v>
      </c>
      <c r="G124" s="57" t="s">
        <v>43</v>
      </c>
      <c r="H124" s="58">
        <v>0</v>
      </c>
      <c r="J124" s="68">
        <f>F124*H124</f>
        <v>0</v>
      </c>
    </row>
    <row r="125" spans="2:10">
      <c r="B125" s="72" t="s">
        <v>189</v>
      </c>
      <c r="J125" s="69"/>
    </row>
    <row r="126" spans="2:10" ht="13.5">
      <c r="B126" s="56">
        <v>6</v>
      </c>
      <c r="C126" s="57" t="s">
        <v>70</v>
      </c>
      <c r="F126" s="59">
        <v>523</v>
      </c>
      <c r="G126" s="57" t="s">
        <v>61</v>
      </c>
      <c r="H126" s="58">
        <v>0</v>
      </c>
      <c r="J126" s="68">
        <f>F126*H126</f>
        <v>0</v>
      </c>
    </row>
    <row r="127" spans="2:10">
      <c r="B127" s="9" t="s">
        <v>71</v>
      </c>
      <c r="J127" s="69"/>
    </row>
    <row r="128" spans="2:10">
      <c r="B128" s="9" t="s">
        <v>72</v>
      </c>
      <c r="J128" s="69"/>
    </row>
    <row r="129" spans="2:13" ht="13.5">
      <c r="B129" s="56">
        <v>7</v>
      </c>
      <c r="C129" s="57" t="s">
        <v>73</v>
      </c>
      <c r="F129" s="59">
        <v>20</v>
      </c>
      <c r="G129" s="57" t="s">
        <v>61</v>
      </c>
      <c r="H129" s="61">
        <v>0</v>
      </c>
      <c r="J129" s="68">
        <f>F129*H129</f>
        <v>0</v>
      </c>
    </row>
    <row r="130" spans="2:13">
      <c r="B130" s="9" t="s">
        <v>74</v>
      </c>
      <c r="J130" s="69"/>
    </row>
    <row r="131" spans="2:13">
      <c r="B131" s="9" t="s">
        <v>75</v>
      </c>
      <c r="J131" s="69"/>
    </row>
    <row r="132" spans="2:13" ht="13.5">
      <c r="B132" s="56">
        <v>8</v>
      </c>
      <c r="C132" s="57" t="s">
        <v>76</v>
      </c>
      <c r="F132" s="59">
        <v>2860</v>
      </c>
      <c r="G132" s="57" t="s">
        <v>43</v>
      </c>
      <c r="H132" s="58">
        <v>0</v>
      </c>
      <c r="J132" s="68">
        <f>F132*H132</f>
        <v>0</v>
      </c>
    </row>
    <row r="133" spans="2:13">
      <c r="B133" s="9" t="s">
        <v>77</v>
      </c>
      <c r="J133" s="69"/>
    </row>
    <row r="134" spans="2:13" ht="13.5">
      <c r="B134" s="56">
        <v>9</v>
      </c>
      <c r="C134" s="57" t="s">
        <v>78</v>
      </c>
      <c r="F134" s="59">
        <v>2860</v>
      </c>
      <c r="G134" s="57" t="s">
        <v>43</v>
      </c>
      <c r="H134" s="58">
        <v>0</v>
      </c>
      <c r="J134" s="68">
        <f>F134*H134</f>
        <v>0</v>
      </c>
      <c r="M134" s="43"/>
    </row>
    <row r="135" spans="2:13">
      <c r="B135" s="9" t="s">
        <v>79</v>
      </c>
      <c r="J135" s="69"/>
    </row>
    <row r="136" spans="2:13" ht="13.5">
      <c r="B136" s="56">
        <v>10</v>
      </c>
      <c r="C136" s="57" t="s">
        <v>80</v>
      </c>
      <c r="F136" s="59">
        <v>563</v>
      </c>
      <c r="G136" s="57" t="s">
        <v>61</v>
      </c>
      <c r="H136" s="58">
        <v>0</v>
      </c>
      <c r="J136" s="68">
        <f>F136*H136</f>
        <v>0</v>
      </c>
    </row>
    <row r="137" spans="2:13">
      <c r="B137" s="9" t="s">
        <v>81</v>
      </c>
      <c r="J137" s="69"/>
    </row>
    <row r="138" spans="2:13" ht="13.5">
      <c r="B138" s="56">
        <v>11</v>
      </c>
      <c r="C138" s="57" t="s">
        <v>82</v>
      </c>
      <c r="F138" s="59">
        <v>3962</v>
      </c>
      <c r="G138" s="57" t="s">
        <v>61</v>
      </c>
      <c r="H138" s="58">
        <v>0</v>
      </c>
      <c r="J138" s="68">
        <f>F138*H138</f>
        <v>0</v>
      </c>
    </row>
    <row r="139" spans="2:13" ht="24.75" customHeight="1">
      <c r="B139" s="80" t="s">
        <v>158</v>
      </c>
      <c r="C139" s="80"/>
      <c r="D139" s="80"/>
      <c r="E139" s="80"/>
      <c r="F139" s="80"/>
      <c r="G139" s="80"/>
      <c r="H139" s="80"/>
      <c r="I139" s="80"/>
      <c r="J139" s="80"/>
    </row>
    <row r="140" spans="2:13" ht="13.5">
      <c r="G140" s="62" t="s">
        <v>35</v>
      </c>
      <c r="I140" s="63" t="s">
        <v>4</v>
      </c>
      <c r="J140" s="73">
        <f>SUM(J113:J138)</f>
        <v>0</v>
      </c>
      <c r="K140" s="65" t="s">
        <v>5</v>
      </c>
      <c r="M140" s="43"/>
    </row>
    <row r="141" spans="2:13" ht="13.5">
      <c r="I141" s="63" t="s">
        <v>36</v>
      </c>
      <c r="J141" s="73">
        <f>J140*0.22</f>
        <v>0</v>
      </c>
      <c r="K141" s="65" t="s">
        <v>5</v>
      </c>
    </row>
    <row r="142" spans="2:13" ht="13.5">
      <c r="I142" s="63" t="s">
        <v>7</v>
      </c>
      <c r="J142" s="73">
        <f>J140+J141</f>
        <v>0</v>
      </c>
      <c r="K142" s="65" t="s">
        <v>5</v>
      </c>
    </row>
    <row r="143" spans="2:13" ht="13.5">
      <c r="I143" s="63"/>
      <c r="J143" s="64"/>
      <c r="K143" s="65"/>
    </row>
    <row r="144" spans="2:13" ht="15.75">
      <c r="B144" s="67">
        <v>23</v>
      </c>
      <c r="C144" s="54" t="s">
        <v>17</v>
      </c>
    </row>
    <row r="145" spans="2:11">
      <c r="B145" s="55" t="s">
        <v>22</v>
      </c>
      <c r="C145" s="55" t="s">
        <v>23</v>
      </c>
      <c r="F145" s="25" t="s">
        <v>24</v>
      </c>
      <c r="H145" s="25" t="s">
        <v>25</v>
      </c>
      <c r="J145" s="25" t="s">
        <v>26</v>
      </c>
    </row>
    <row r="146" spans="2:11">
      <c r="H146" s="25" t="s">
        <v>12</v>
      </c>
      <c r="J146" s="25" t="s">
        <v>12</v>
      </c>
    </row>
    <row r="147" spans="2:11" ht="13.5">
      <c r="B147" s="56">
        <v>1</v>
      </c>
      <c r="C147" s="57" t="s">
        <v>83</v>
      </c>
      <c r="F147" s="60">
        <v>1040</v>
      </c>
      <c r="G147" s="57" t="s">
        <v>61</v>
      </c>
      <c r="H147" s="61">
        <v>0</v>
      </c>
      <c r="J147" s="68">
        <f>F147*H147</f>
        <v>0</v>
      </c>
    </row>
    <row r="148" spans="2:11">
      <c r="B148" s="9" t="s">
        <v>84</v>
      </c>
      <c r="J148" s="69"/>
    </row>
    <row r="149" spans="2:11" ht="13.5">
      <c r="B149" s="56">
        <v>2</v>
      </c>
      <c r="C149" s="57" t="s">
        <v>85</v>
      </c>
      <c r="F149" s="60">
        <v>1910</v>
      </c>
      <c r="G149" s="57" t="s">
        <v>43</v>
      </c>
      <c r="H149" s="61">
        <v>0</v>
      </c>
      <c r="J149" s="68">
        <f>F149*H149</f>
        <v>0</v>
      </c>
    </row>
    <row r="150" spans="2:11">
      <c r="B150" s="9" t="s">
        <v>86</v>
      </c>
      <c r="J150" s="69"/>
    </row>
    <row r="151" spans="2:11" ht="13.5">
      <c r="B151" s="56">
        <v>3</v>
      </c>
      <c r="C151" s="57" t="s">
        <v>87</v>
      </c>
      <c r="F151" s="58">
        <v>1</v>
      </c>
      <c r="G151" s="57" t="s">
        <v>43</v>
      </c>
      <c r="H151" s="58">
        <v>0</v>
      </c>
      <c r="J151" s="68">
        <f>F151*H151</f>
        <v>0</v>
      </c>
    </row>
    <row r="152" spans="2:11">
      <c r="B152" s="9" t="s">
        <v>88</v>
      </c>
      <c r="J152" s="69"/>
    </row>
    <row r="153" spans="2:11" ht="13.5">
      <c r="B153" s="56">
        <v>4</v>
      </c>
      <c r="C153" s="57" t="s">
        <v>89</v>
      </c>
      <c r="F153" s="70">
        <v>678</v>
      </c>
      <c r="G153" s="57" t="s">
        <v>43</v>
      </c>
      <c r="H153" s="58">
        <v>0</v>
      </c>
      <c r="J153" s="68">
        <f>F153*H153</f>
        <v>0</v>
      </c>
    </row>
    <row r="154" spans="2:11">
      <c r="B154" s="9" t="s">
        <v>90</v>
      </c>
      <c r="J154" s="69"/>
    </row>
    <row r="155" spans="2:11" ht="13.5">
      <c r="G155" s="62" t="s">
        <v>35</v>
      </c>
      <c r="I155" s="63" t="s">
        <v>4</v>
      </c>
      <c r="J155" s="73">
        <f>SUM(J147:J153)</f>
        <v>0</v>
      </c>
      <c r="K155" s="65" t="s">
        <v>5</v>
      </c>
    </row>
    <row r="156" spans="2:11" ht="13.5">
      <c r="I156" s="63" t="s">
        <v>36</v>
      </c>
      <c r="J156" s="73">
        <f>J155*0.22</f>
        <v>0</v>
      </c>
      <c r="K156" s="65" t="s">
        <v>5</v>
      </c>
    </row>
    <row r="157" spans="2:11" ht="13.5">
      <c r="I157" s="63" t="s">
        <v>7</v>
      </c>
      <c r="J157" s="73">
        <f>J155+J156</f>
        <v>0</v>
      </c>
      <c r="K157" s="65" t="s">
        <v>5</v>
      </c>
    </row>
    <row r="158" spans="2:11" ht="13.5">
      <c r="I158" s="63"/>
      <c r="J158" s="64"/>
      <c r="K158" s="65"/>
    </row>
    <row r="159" spans="2:11" ht="15.75">
      <c r="B159" s="53">
        <v>3</v>
      </c>
      <c r="C159" s="54" t="s">
        <v>18</v>
      </c>
    </row>
    <row r="160" spans="2:11">
      <c r="B160" s="55" t="s">
        <v>22</v>
      </c>
      <c r="C160" s="55" t="s">
        <v>23</v>
      </c>
      <c r="F160" s="25" t="s">
        <v>24</v>
      </c>
      <c r="H160" s="25" t="s">
        <v>25</v>
      </c>
      <c r="J160" s="25" t="s">
        <v>26</v>
      </c>
    </row>
    <row r="161" spans="2:10">
      <c r="H161" s="25" t="s">
        <v>12</v>
      </c>
      <c r="J161" s="25" t="s">
        <v>12</v>
      </c>
    </row>
    <row r="162" spans="2:10" ht="13.5">
      <c r="B162" s="56">
        <v>1</v>
      </c>
      <c r="C162" s="57" t="s">
        <v>91</v>
      </c>
      <c r="F162" s="70">
        <v>285</v>
      </c>
      <c r="G162" s="57" t="s">
        <v>43</v>
      </c>
      <c r="H162" s="61">
        <v>0</v>
      </c>
      <c r="J162" s="74">
        <f>F162*H162</f>
        <v>0</v>
      </c>
    </row>
    <row r="163" spans="2:10" ht="25.5" customHeight="1">
      <c r="B163" s="80" t="s">
        <v>159</v>
      </c>
      <c r="C163" s="80"/>
      <c r="D163" s="80"/>
      <c r="E163" s="80"/>
      <c r="F163" s="80"/>
      <c r="G163" s="80"/>
      <c r="H163" s="80"/>
      <c r="I163" s="80"/>
      <c r="J163" s="80"/>
    </row>
    <row r="164" spans="2:10">
      <c r="B164" s="9" t="s">
        <v>216</v>
      </c>
    </row>
    <row r="165" spans="2:10" ht="13.5">
      <c r="B165" s="56">
        <v>2</v>
      </c>
      <c r="C165" s="57" t="s">
        <v>92</v>
      </c>
      <c r="F165" s="61">
        <v>465</v>
      </c>
      <c r="G165" s="57" t="s">
        <v>52</v>
      </c>
      <c r="H165" s="61">
        <v>0</v>
      </c>
      <c r="J165" s="68">
        <f>F165*H165</f>
        <v>0</v>
      </c>
    </row>
    <row r="166" spans="2:10">
      <c r="B166" s="9" t="s">
        <v>93</v>
      </c>
    </row>
    <row r="167" spans="2:10" ht="13.5">
      <c r="B167" s="56">
        <v>3</v>
      </c>
      <c r="C167" s="57" t="s">
        <v>94</v>
      </c>
      <c r="F167" s="61">
        <v>25</v>
      </c>
      <c r="G167" s="57" t="s">
        <v>52</v>
      </c>
      <c r="H167" s="61">
        <v>0</v>
      </c>
      <c r="J167" s="68">
        <f>F167*H167</f>
        <v>0</v>
      </c>
    </row>
    <row r="168" spans="2:10" ht="24.75" customHeight="1">
      <c r="B168" s="80" t="s">
        <v>160</v>
      </c>
      <c r="C168" s="80"/>
      <c r="D168" s="80"/>
      <c r="E168" s="80"/>
      <c r="F168" s="80"/>
      <c r="G168" s="80"/>
      <c r="H168" s="80"/>
      <c r="I168" s="80"/>
      <c r="J168" s="80"/>
    </row>
    <row r="169" spans="2:10" ht="13.5">
      <c r="B169" s="56">
        <v>4</v>
      </c>
      <c r="C169" s="57" t="s">
        <v>95</v>
      </c>
      <c r="F169" s="70">
        <v>470</v>
      </c>
      <c r="G169" s="57" t="s">
        <v>52</v>
      </c>
      <c r="H169" s="61">
        <v>0</v>
      </c>
      <c r="J169" s="68">
        <f>F169*H169</f>
        <v>0</v>
      </c>
    </row>
    <row r="170" spans="2:10" ht="38.85" customHeight="1">
      <c r="B170" s="83" t="s">
        <v>181</v>
      </c>
      <c r="C170" s="80"/>
      <c r="D170" s="80"/>
      <c r="E170" s="80"/>
      <c r="F170" s="80"/>
      <c r="G170" s="80"/>
      <c r="H170" s="80"/>
      <c r="I170" s="80"/>
      <c r="J170" s="80"/>
    </row>
    <row r="171" spans="2:10" ht="13.5">
      <c r="B171" s="56">
        <v>5</v>
      </c>
      <c r="C171" s="57" t="s">
        <v>96</v>
      </c>
      <c r="F171" s="61">
        <v>11</v>
      </c>
      <c r="G171" s="57" t="s">
        <v>52</v>
      </c>
      <c r="H171" s="61">
        <v>0</v>
      </c>
      <c r="J171" s="68">
        <f>F171*H171</f>
        <v>0</v>
      </c>
    </row>
    <row r="172" spans="2:10" ht="37.5" customHeight="1">
      <c r="B172" s="80" t="s">
        <v>161</v>
      </c>
      <c r="C172" s="80"/>
      <c r="D172" s="80"/>
      <c r="E172" s="80"/>
      <c r="F172" s="80"/>
      <c r="G172" s="80"/>
      <c r="H172" s="80"/>
      <c r="I172" s="80"/>
      <c r="J172" s="80"/>
    </row>
    <row r="173" spans="2:10" ht="13.5">
      <c r="B173" s="56">
        <v>6</v>
      </c>
      <c r="C173" s="57" t="s">
        <v>97</v>
      </c>
      <c r="F173" s="58">
        <v>6</v>
      </c>
      <c r="G173" s="57" t="s">
        <v>28</v>
      </c>
      <c r="H173" s="61">
        <v>0</v>
      </c>
      <c r="J173" s="68">
        <f>F173*H173</f>
        <v>0</v>
      </c>
    </row>
    <row r="174" spans="2:10">
      <c r="B174" s="9" t="s">
        <v>98</v>
      </c>
    </row>
    <row r="175" spans="2:10" ht="13.5">
      <c r="B175" s="56">
        <v>7</v>
      </c>
      <c r="C175" s="57" t="s">
        <v>99</v>
      </c>
      <c r="F175" s="58">
        <v>2</v>
      </c>
      <c r="G175" s="57" t="s">
        <v>28</v>
      </c>
      <c r="H175" s="70">
        <v>0</v>
      </c>
      <c r="J175" s="68">
        <f>F175*H175</f>
        <v>0</v>
      </c>
    </row>
    <row r="176" spans="2:10" ht="24.75" customHeight="1">
      <c r="B176" s="80" t="s">
        <v>162</v>
      </c>
      <c r="C176" s="80"/>
      <c r="D176" s="80"/>
      <c r="E176" s="80"/>
      <c r="F176" s="80"/>
      <c r="G176" s="80"/>
      <c r="H176" s="80"/>
      <c r="I176" s="80"/>
      <c r="J176" s="80"/>
    </row>
    <row r="177" spans="2:10" ht="13.5">
      <c r="B177" s="56">
        <v>8</v>
      </c>
      <c r="C177" s="57" t="s">
        <v>100</v>
      </c>
      <c r="F177" s="58">
        <v>2</v>
      </c>
      <c r="G177" s="57" t="s">
        <v>28</v>
      </c>
      <c r="H177" s="70">
        <v>0</v>
      </c>
      <c r="J177" s="68">
        <f>F177*H177</f>
        <v>0</v>
      </c>
    </row>
    <row r="178" spans="2:10" ht="24.75" customHeight="1">
      <c r="B178" s="80" t="s">
        <v>163</v>
      </c>
      <c r="C178" s="80"/>
      <c r="D178" s="80"/>
      <c r="E178" s="80"/>
      <c r="F178" s="80"/>
      <c r="G178" s="80"/>
      <c r="H178" s="80"/>
      <c r="I178" s="80"/>
      <c r="J178" s="80"/>
    </row>
    <row r="179" spans="2:10" ht="13.5">
      <c r="B179" s="56">
        <v>9</v>
      </c>
      <c r="C179" s="57" t="s">
        <v>101</v>
      </c>
      <c r="F179" s="58">
        <v>2</v>
      </c>
      <c r="G179" s="57" t="s">
        <v>28</v>
      </c>
      <c r="H179" s="61">
        <v>0</v>
      </c>
      <c r="J179" s="68">
        <f>F179*H179</f>
        <v>0</v>
      </c>
    </row>
    <row r="180" spans="2:10">
      <c r="B180" s="9" t="s">
        <v>102</v>
      </c>
    </row>
    <row r="181" spans="2:10" ht="13.5">
      <c r="B181" s="56">
        <v>10</v>
      </c>
      <c r="C181" s="57" t="s">
        <v>103</v>
      </c>
      <c r="F181" s="58">
        <v>2</v>
      </c>
      <c r="G181" s="57" t="s">
        <v>28</v>
      </c>
      <c r="H181" s="70">
        <v>0</v>
      </c>
      <c r="J181" s="68">
        <f>F181*H181</f>
        <v>0</v>
      </c>
    </row>
    <row r="182" spans="2:10">
      <c r="B182" s="72" t="s">
        <v>182</v>
      </c>
    </row>
    <row r="183" spans="2:10">
      <c r="B183" s="9" t="s">
        <v>104</v>
      </c>
    </row>
    <row r="184" spans="2:10" ht="13.5">
      <c r="B184" s="56">
        <v>11</v>
      </c>
      <c r="C184" s="57" t="s">
        <v>105</v>
      </c>
      <c r="F184" s="58">
        <v>4</v>
      </c>
      <c r="G184" s="57" t="s">
        <v>28</v>
      </c>
      <c r="H184" s="70">
        <v>0</v>
      </c>
      <c r="J184" s="68">
        <f>F184*H184</f>
        <v>0</v>
      </c>
    </row>
    <row r="185" spans="2:10" ht="38.85" customHeight="1">
      <c r="B185" s="83" t="s">
        <v>183</v>
      </c>
      <c r="C185" s="80"/>
      <c r="D185" s="80"/>
      <c r="E185" s="80"/>
      <c r="F185" s="80"/>
      <c r="G185" s="80"/>
      <c r="H185" s="80"/>
      <c r="I185" s="80"/>
      <c r="J185" s="80"/>
    </row>
    <row r="186" spans="2:10" ht="13.5">
      <c r="B186" s="56">
        <v>12</v>
      </c>
      <c r="C186" s="57" t="s">
        <v>106</v>
      </c>
      <c r="F186" s="58">
        <v>9</v>
      </c>
      <c r="G186" s="57" t="s">
        <v>52</v>
      </c>
      <c r="H186" s="61">
        <v>0</v>
      </c>
      <c r="J186" s="68">
        <f>F186*H186</f>
        <v>0</v>
      </c>
    </row>
    <row r="187" spans="2:10" ht="24" customHeight="1">
      <c r="B187" s="80" t="s">
        <v>164</v>
      </c>
      <c r="C187" s="80"/>
      <c r="D187" s="80"/>
      <c r="E187" s="80"/>
      <c r="F187" s="80"/>
      <c r="G187" s="80"/>
      <c r="H187" s="80"/>
      <c r="I187" s="80"/>
      <c r="J187" s="80"/>
    </row>
    <row r="188" spans="2:10" ht="13.5">
      <c r="B188" s="56">
        <v>13</v>
      </c>
      <c r="C188" s="57" t="s">
        <v>107</v>
      </c>
      <c r="F188" s="61">
        <v>16.600000000000001</v>
      </c>
      <c r="G188" s="57" t="s">
        <v>52</v>
      </c>
      <c r="H188" s="70">
        <v>0</v>
      </c>
      <c r="J188" s="68">
        <f>F188*H188</f>
        <v>0</v>
      </c>
    </row>
    <row r="189" spans="2:10" ht="24.75" customHeight="1">
      <c r="B189" s="80" t="s">
        <v>165</v>
      </c>
      <c r="C189" s="80"/>
      <c r="D189" s="80"/>
      <c r="E189" s="80"/>
      <c r="F189" s="80"/>
      <c r="G189" s="80"/>
      <c r="H189" s="80"/>
      <c r="I189" s="80"/>
      <c r="J189" s="80"/>
    </row>
    <row r="190" spans="2:10" ht="13.5">
      <c r="B190" s="56">
        <v>14</v>
      </c>
      <c r="C190" s="57" t="s">
        <v>108</v>
      </c>
      <c r="F190" s="58">
        <v>2</v>
      </c>
      <c r="G190" s="57" t="s">
        <v>28</v>
      </c>
      <c r="H190" s="70">
        <v>0</v>
      </c>
      <c r="J190" s="68">
        <f>F190*H190</f>
        <v>0</v>
      </c>
    </row>
    <row r="191" spans="2:10" ht="24.75" customHeight="1">
      <c r="B191" s="80" t="s">
        <v>109</v>
      </c>
      <c r="C191" s="80"/>
      <c r="D191" s="80"/>
      <c r="E191" s="80"/>
      <c r="F191" s="80"/>
      <c r="G191" s="80"/>
      <c r="H191" s="80"/>
      <c r="I191" s="80"/>
      <c r="J191" s="80"/>
    </row>
    <row r="192" spans="2:10" ht="13.5">
      <c r="B192" s="56">
        <v>15</v>
      </c>
      <c r="C192" s="57" t="s">
        <v>110</v>
      </c>
      <c r="F192" s="58">
        <v>2</v>
      </c>
      <c r="G192" s="57" t="s">
        <v>28</v>
      </c>
      <c r="H192" s="70">
        <v>0</v>
      </c>
      <c r="J192" s="68">
        <f>F192*H192</f>
        <v>0</v>
      </c>
    </row>
    <row r="193" spans="2:11" ht="24.75" customHeight="1">
      <c r="B193" s="80" t="s">
        <v>111</v>
      </c>
      <c r="C193" s="80"/>
      <c r="D193" s="80"/>
      <c r="E193" s="80"/>
      <c r="F193" s="80"/>
      <c r="G193" s="80"/>
      <c r="H193" s="80"/>
      <c r="I193" s="80"/>
      <c r="J193" s="80"/>
    </row>
    <row r="194" spans="2:11" ht="13.5">
      <c r="B194" s="56">
        <v>16</v>
      </c>
      <c r="C194" s="57" t="s">
        <v>112</v>
      </c>
      <c r="F194" s="61">
        <v>19</v>
      </c>
      <c r="G194" s="57" t="s">
        <v>52</v>
      </c>
      <c r="H194" s="61">
        <v>0</v>
      </c>
      <c r="J194" s="68">
        <f>F194*H194</f>
        <v>0</v>
      </c>
    </row>
    <row r="195" spans="2:11" ht="24.75" customHeight="1">
      <c r="B195" s="80" t="s">
        <v>166</v>
      </c>
      <c r="C195" s="80"/>
      <c r="D195" s="80"/>
      <c r="E195" s="80"/>
      <c r="F195" s="80"/>
      <c r="G195" s="80"/>
      <c r="H195" s="80"/>
      <c r="I195" s="80"/>
      <c r="J195" s="80"/>
    </row>
    <row r="196" spans="2:11" ht="13.5">
      <c r="B196" s="56">
        <v>17</v>
      </c>
      <c r="C196" s="57" t="s">
        <v>113</v>
      </c>
      <c r="F196" s="61">
        <v>14</v>
      </c>
      <c r="G196" s="57" t="s">
        <v>52</v>
      </c>
      <c r="H196" s="61">
        <v>0</v>
      </c>
      <c r="J196" s="68">
        <f>F196*H196</f>
        <v>0</v>
      </c>
    </row>
    <row r="197" spans="2:11" ht="25.5" customHeight="1">
      <c r="B197" s="80" t="s">
        <v>167</v>
      </c>
      <c r="C197" s="80"/>
      <c r="D197" s="80"/>
      <c r="E197" s="80"/>
      <c r="F197" s="80"/>
      <c r="G197" s="80"/>
      <c r="H197" s="80"/>
      <c r="I197" s="80"/>
      <c r="J197" s="80"/>
    </row>
    <row r="198" spans="2:11" ht="13.5">
      <c r="G198" s="62" t="s">
        <v>35</v>
      </c>
      <c r="I198" s="63" t="s">
        <v>4</v>
      </c>
      <c r="J198" s="64">
        <f>J196+J194+J192+J190+J188+J186+J184+J181+J179+J177+J175+J173+J171+J169+J167+J165+J162</f>
        <v>0</v>
      </c>
      <c r="K198" s="65" t="s">
        <v>5</v>
      </c>
    </row>
    <row r="199" spans="2:11" ht="13.5">
      <c r="I199" s="63" t="s">
        <v>36</v>
      </c>
      <c r="J199" s="66">
        <f>J198*0.22</f>
        <v>0</v>
      </c>
      <c r="K199" s="65" t="s">
        <v>5</v>
      </c>
    </row>
    <row r="200" spans="2:11" ht="13.5">
      <c r="I200" s="63" t="s">
        <v>7</v>
      </c>
      <c r="J200" s="64">
        <f>J198+J199</f>
        <v>0</v>
      </c>
      <c r="K200" s="65" t="s">
        <v>5</v>
      </c>
    </row>
    <row r="201" spans="2:11" ht="13.5">
      <c r="I201" s="63"/>
      <c r="J201" s="64"/>
      <c r="K201" s="65"/>
    </row>
    <row r="202" spans="2:11" ht="15.75">
      <c r="B202" s="53">
        <v>4</v>
      </c>
      <c r="C202" s="54" t="s">
        <v>19</v>
      </c>
    </row>
    <row r="203" spans="2:11">
      <c r="B203" s="55" t="s">
        <v>22</v>
      </c>
      <c r="C203" s="55" t="s">
        <v>23</v>
      </c>
      <c r="F203" s="25" t="s">
        <v>24</v>
      </c>
      <c r="H203" s="25" t="s">
        <v>25</v>
      </c>
      <c r="J203" s="25" t="s">
        <v>26</v>
      </c>
    </row>
    <row r="204" spans="2:11">
      <c r="H204" s="25" t="s">
        <v>12</v>
      </c>
      <c r="J204" s="25" t="s">
        <v>12</v>
      </c>
    </row>
    <row r="205" spans="2:11" ht="13.5">
      <c r="B205" s="56">
        <v>1</v>
      </c>
      <c r="C205" s="57" t="s">
        <v>114</v>
      </c>
      <c r="F205" s="58">
        <v>12</v>
      </c>
      <c r="G205" s="57" t="s">
        <v>28</v>
      </c>
      <c r="H205" s="61">
        <v>0</v>
      </c>
      <c r="J205" s="75">
        <f>F205*H205</f>
        <v>0</v>
      </c>
    </row>
    <row r="206" spans="2:11">
      <c r="B206" s="9" t="s">
        <v>115</v>
      </c>
      <c r="J206" s="76"/>
    </row>
    <row r="207" spans="2:11" ht="14.25" customHeight="1">
      <c r="B207" s="56">
        <v>2</v>
      </c>
      <c r="C207" s="57" t="s">
        <v>116</v>
      </c>
      <c r="F207" s="58">
        <v>11</v>
      </c>
      <c r="G207" s="57" t="s">
        <v>28</v>
      </c>
      <c r="H207" s="61">
        <v>0</v>
      </c>
      <c r="J207" s="75">
        <f>F207*H207</f>
        <v>0</v>
      </c>
    </row>
    <row r="208" spans="2:11" ht="25.5" customHeight="1">
      <c r="B208" s="80" t="s">
        <v>117</v>
      </c>
      <c r="C208" s="80"/>
      <c r="D208" s="80"/>
      <c r="E208" s="80"/>
      <c r="F208" s="80"/>
      <c r="G208" s="80"/>
      <c r="H208" s="80"/>
      <c r="I208" s="80"/>
      <c r="J208" s="80"/>
    </row>
    <row r="209" spans="2:10" ht="13.5">
      <c r="B209" s="56">
        <v>3</v>
      </c>
      <c r="C209" s="57" t="s">
        <v>118</v>
      </c>
      <c r="F209" s="58">
        <v>1</v>
      </c>
      <c r="G209" s="57" t="s">
        <v>28</v>
      </c>
      <c r="H209" s="61">
        <v>0</v>
      </c>
      <c r="J209" s="75">
        <f>F209*H209</f>
        <v>0</v>
      </c>
    </row>
    <row r="210" spans="2:10" ht="23.25" customHeight="1">
      <c r="B210" s="80" t="s">
        <v>119</v>
      </c>
      <c r="C210" s="80"/>
      <c r="D210" s="80"/>
      <c r="E210" s="80"/>
      <c r="F210" s="80"/>
      <c r="G210" s="80"/>
      <c r="H210" s="80"/>
      <c r="I210" s="80"/>
      <c r="J210" s="80"/>
    </row>
    <row r="211" spans="2:10" ht="13.5">
      <c r="B211" s="56">
        <v>4</v>
      </c>
      <c r="C211" s="57" t="s">
        <v>120</v>
      </c>
      <c r="F211" s="58">
        <v>3</v>
      </c>
      <c r="G211" s="57" t="s">
        <v>28</v>
      </c>
      <c r="H211" s="61">
        <v>0</v>
      </c>
      <c r="J211" s="75">
        <f>F211*H211</f>
        <v>0</v>
      </c>
    </row>
    <row r="212" spans="2:10" ht="24.75" customHeight="1">
      <c r="B212" s="80" t="s">
        <v>168</v>
      </c>
      <c r="C212" s="80"/>
      <c r="D212" s="80"/>
      <c r="E212" s="80"/>
      <c r="F212" s="80"/>
      <c r="G212" s="80"/>
      <c r="H212" s="80"/>
      <c r="I212" s="80"/>
      <c r="J212" s="80"/>
    </row>
    <row r="213" spans="2:10" ht="13.5">
      <c r="B213" s="56">
        <v>5</v>
      </c>
      <c r="C213" s="57" t="s">
        <v>121</v>
      </c>
      <c r="F213" s="58">
        <v>5</v>
      </c>
      <c r="G213" s="57" t="s">
        <v>28</v>
      </c>
      <c r="H213" s="61">
        <v>0</v>
      </c>
      <c r="J213" s="75">
        <f>F213*H213</f>
        <v>0</v>
      </c>
    </row>
    <row r="214" spans="2:10" ht="25.5" customHeight="1">
      <c r="B214" s="83" t="s">
        <v>184</v>
      </c>
      <c r="C214" s="80"/>
      <c r="D214" s="80"/>
      <c r="E214" s="80"/>
      <c r="F214" s="80"/>
      <c r="G214" s="80"/>
      <c r="H214" s="80"/>
      <c r="I214" s="80"/>
      <c r="J214" s="80"/>
    </row>
    <row r="215" spans="2:10" ht="13.5">
      <c r="B215" s="56">
        <v>6</v>
      </c>
      <c r="C215" s="57" t="s">
        <v>122</v>
      </c>
      <c r="F215" s="58">
        <v>3</v>
      </c>
      <c r="G215" s="57" t="s">
        <v>28</v>
      </c>
      <c r="H215" s="61">
        <v>0</v>
      </c>
      <c r="J215" s="75">
        <f>F215*H215</f>
        <v>0</v>
      </c>
    </row>
    <row r="216" spans="2:10" ht="25.5" customHeight="1">
      <c r="B216" s="80" t="s">
        <v>200</v>
      </c>
      <c r="C216" s="80"/>
      <c r="D216" s="80"/>
      <c r="E216" s="80"/>
      <c r="F216" s="80"/>
      <c r="G216" s="80"/>
      <c r="H216" s="80"/>
      <c r="I216" s="80"/>
      <c r="J216" s="80"/>
    </row>
    <row r="217" spans="2:10" ht="13.5">
      <c r="B217" s="56">
        <v>7</v>
      </c>
      <c r="C217" s="57" t="s">
        <v>199</v>
      </c>
      <c r="F217" s="58">
        <v>1</v>
      </c>
      <c r="G217" s="57" t="s">
        <v>28</v>
      </c>
      <c r="H217" s="61">
        <v>0</v>
      </c>
      <c r="J217" s="75">
        <f>F217*H217</f>
        <v>0</v>
      </c>
    </row>
    <row r="218" spans="2:10" ht="25.5" customHeight="1">
      <c r="B218" s="80" t="s">
        <v>201</v>
      </c>
      <c r="C218" s="80"/>
      <c r="D218" s="80"/>
      <c r="E218" s="80"/>
      <c r="F218" s="80"/>
      <c r="G218" s="80"/>
      <c r="H218" s="80"/>
      <c r="I218" s="80"/>
      <c r="J218" s="80"/>
    </row>
    <row r="219" spans="2:10" ht="13.5">
      <c r="B219" s="56">
        <v>8</v>
      </c>
      <c r="C219" s="57" t="s">
        <v>123</v>
      </c>
      <c r="F219" s="58">
        <v>1</v>
      </c>
      <c r="G219" s="57" t="s">
        <v>28</v>
      </c>
      <c r="H219" s="61">
        <v>0</v>
      </c>
      <c r="J219" s="75">
        <f>F219*H219</f>
        <v>0</v>
      </c>
    </row>
    <row r="220" spans="2:10" ht="24" customHeight="1">
      <c r="B220" s="80" t="s">
        <v>202</v>
      </c>
      <c r="C220" s="80"/>
      <c r="D220" s="80"/>
      <c r="E220" s="80"/>
      <c r="F220" s="80"/>
      <c r="G220" s="80"/>
      <c r="H220" s="80"/>
      <c r="I220" s="80"/>
      <c r="J220" s="80"/>
    </row>
    <row r="221" spans="2:10" ht="13.5">
      <c r="B221" s="56">
        <v>9</v>
      </c>
      <c r="C221" s="57" t="s">
        <v>124</v>
      </c>
      <c r="F221" s="70">
        <v>310</v>
      </c>
      <c r="G221" s="57" t="s">
        <v>52</v>
      </c>
      <c r="H221" s="58">
        <v>0</v>
      </c>
      <c r="J221" s="75">
        <f>F221*H221</f>
        <v>0</v>
      </c>
    </row>
    <row r="222" spans="2:10" ht="25.5" customHeight="1">
      <c r="B222" s="80" t="s">
        <v>169</v>
      </c>
      <c r="C222" s="80"/>
      <c r="D222" s="80"/>
      <c r="E222" s="80"/>
      <c r="F222" s="80"/>
      <c r="G222" s="80"/>
      <c r="H222" s="80"/>
      <c r="I222" s="80"/>
      <c r="J222" s="80"/>
    </row>
    <row r="223" spans="2:10">
      <c r="B223" s="9" t="s">
        <v>125</v>
      </c>
    </row>
    <row r="224" spans="2:10" ht="13.5">
      <c r="B224" s="56">
        <v>10</v>
      </c>
      <c r="C224" s="57" t="s">
        <v>126</v>
      </c>
      <c r="F224" s="58">
        <v>3</v>
      </c>
      <c r="G224" s="57" t="s">
        <v>43</v>
      </c>
      <c r="H224" s="61">
        <v>0</v>
      </c>
      <c r="J224" s="75">
        <f>F224*H224</f>
        <v>0</v>
      </c>
    </row>
    <row r="225" spans="2:11" ht="37.5" customHeight="1">
      <c r="B225" s="80" t="s">
        <v>170</v>
      </c>
      <c r="C225" s="80"/>
      <c r="D225" s="80"/>
      <c r="E225" s="80"/>
      <c r="F225" s="80"/>
      <c r="G225" s="80"/>
      <c r="H225" s="80"/>
      <c r="I225" s="80"/>
      <c r="J225" s="80"/>
    </row>
    <row r="226" spans="2:11" ht="13.5">
      <c r="B226" s="56">
        <v>11</v>
      </c>
      <c r="C226" s="57" t="s">
        <v>127</v>
      </c>
      <c r="F226" s="70">
        <v>304</v>
      </c>
      <c r="G226" s="57" t="s">
        <v>52</v>
      </c>
      <c r="H226" s="61">
        <v>0</v>
      </c>
      <c r="J226" s="75">
        <f>F226*H226</f>
        <v>0</v>
      </c>
    </row>
    <row r="227" spans="2:11">
      <c r="B227" s="9" t="s">
        <v>128</v>
      </c>
    </row>
    <row r="228" spans="2:11" ht="13.5">
      <c r="G228" s="62" t="s">
        <v>35</v>
      </c>
      <c r="I228" s="63" t="s">
        <v>4</v>
      </c>
      <c r="J228" s="64">
        <f>J226+J224+J221+J219+J215+J213+J211+J209+J207+J205</f>
        <v>0</v>
      </c>
      <c r="K228" s="63" t="s">
        <v>5</v>
      </c>
    </row>
    <row r="229" spans="2:11" ht="13.5">
      <c r="I229" s="63" t="s">
        <v>36</v>
      </c>
      <c r="J229" s="66">
        <f>J228*0.22</f>
        <v>0</v>
      </c>
      <c r="K229" s="63" t="s">
        <v>5</v>
      </c>
    </row>
    <row r="230" spans="2:11" ht="13.5">
      <c r="I230" s="63" t="s">
        <v>7</v>
      </c>
      <c r="J230" s="64">
        <f>J228+J229</f>
        <v>0</v>
      </c>
      <c r="K230" s="63" t="s">
        <v>5</v>
      </c>
    </row>
    <row r="231" spans="2:11" ht="11.25" customHeight="1">
      <c r="I231" s="63"/>
      <c r="J231" s="64"/>
      <c r="K231" s="63"/>
    </row>
    <row r="232" spans="2:11" ht="15.75">
      <c r="B232" s="53">
        <v>5</v>
      </c>
      <c r="C232" s="54" t="s">
        <v>20</v>
      </c>
    </row>
    <row r="233" spans="2:11">
      <c r="B233" s="55" t="s">
        <v>22</v>
      </c>
      <c r="C233" s="55" t="s">
        <v>23</v>
      </c>
      <c r="F233" s="25" t="s">
        <v>24</v>
      </c>
      <c r="H233" s="25" t="s">
        <v>25</v>
      </c>
      <c r="J233" s="25" t="s">
        <v>26</v>
      </c>
    </row>
    <row r="234" spans="2:11">
      <c r="H234" s="25" t="s">
        <v>12</v>
      </c>
      <c r="J234" s="25" t="s">
        <v>12</v>
      </c>
    </row>
    <row r="235" spans="2:11" ht="13.5">
      <c r="B235" s="56">
        <v>1</v>
      </c>
      <c r="C235" s="57" t="s">
        <v>129</v>
      </c>
      <c r="F235" s="58">
        <v>7</v>
      </c>
      <c r="G235" s="57" t="s">
        <v>130</v>
      </c>
      <c r="H235" s="61">
        <v>0</v>
      </c>
      <c r="J235" s="68">
        <f>F235*H235</f>
        <v>0</v>
      </c>
    </row>
    <row r="236" spans="2:11">
      <c r="B236" s="9" t="s">
        <v>131</v>
      </c>
    </row>
    <row r="237" spans="2:11" ht="13.5">
      <c r="B237" s="56">
        <v>2</v>
      </c>
      <c r="C237" s="57" t="s">
        <v>132</v>
      </c>
      <c r="F237" s="61">
        <v>12.5</v>
      </c>
      <c r="G237" s="57" t="s">
        <v>43</v>
      </c>
      <c r="H237" s="58">
        <v>0</v>
      </c>
      <c r="J237" s="68">
        <f>F237*H237</f>
        <v>0</v>
      </c>
    </row>
    <row r="238" spans="2:11" ht="24.75" customHeight="1">
      <c r="B238" s="80" t="s">
        <v>171</v>
      </c>
      <c r="C238" s="80"/>
      <c r="D238" s="80"/>
      <c r="E238" s="80"/>
      <c r="F238" s="80"/>
      <c r="G238" s="80"/>
      <c r="H238" s="80"/>
      <c r="I238" s="80"/>
      <c r="J238" s="80"/>
    </row>
    <row r="239" spans="2:11" ht="13.5">
      <c r="B239" s="56">
        <v>3</v>
      </c>
      <c r="C239" s="57" t="s">
        <v>133</v>
      </c>
      <c r="F239" s="58">
        <v>1</v>
      </c>
      <c r="G239" s="57" t="s">
        <v>61</v>
      </c>
      <c r="H239" s="61">
        <v>0</v>
      </c>
      <c r="J239" s="68">
        <f>F239*H239</f>
        <v>0</v>
      </c>
    </row>
    <row r="240" spans="2:11">
      <c r="B240" s="9" t="s">
        <v>134</v>
      </c>
    </row>
    <row r="241" spans="2:10">
      <c r="B241" s="9" t="s">
        <v>135</v>
      </c>
    </row>
    <row r="242" spans="2:10" ht="13.5">
      <c r="B242" s="56">
        <v>4</v>
      </c>
      <c r="C242" s="57" t="s">
        <v>136</v>
      </c>
      <c r="F242" s="58">
        <v>4.59</v>
      </c>
      <c r="G242" s="57" t="s">
        <v>61</v>
      </c>
      <c r="H242" s="61">
        <v>0</v>
      </c>
      <c r="J242" s="68">
        <f>F242*H242</f>
        <v>0</v>
      </c>
    </row>
    <row r="243" spans="2:10">
      <c r="B243" s="9" t="s">
        <v>137</v>
      </c>
    </row>
    <row r="244" spans="2:10">
      <c r="B244" s="9" t="s">
        <v>138</v>
      </c>
    </row>
    <row r="245" spans="2:10" ht="13.5">
      <c r="B245" s="56">
        <v>5</v>
      </c>
      <c r="C245" s="57" t="s">
        <v>139</v>
      </c>
      <c r="F245" s="58">
        <v>1.95</v>
      </c>
      <c r="G245" s="57" t="s">
        <v>61</v>
      </c>
      <c r="H245" s="61">
        <v>0</v>
      </c>
      <c r="J245" s="68">
        <f>F245*H245</f>
        <v>0</v>
      </c>
    </row>
    <row r="246" spans="2:10">
      <c r="B246" s="72" t="s">
        <v>186</v>
      </c>
    </row>
    <row r="247" spans="2:10">
      <c r="B247" s="72" t="s">
        <v>185</v>
      </c>
    </row>
    <row r="248" spans="2:10" ht="13.5">
      <c r="B248" s="56">
        <v>6</v>
      </c>
      <c r="C248" s="57" t="s">
        <v>140</v>
      </c>
      <c r="F248" s="58">
        <v>2.5299999999999998</v>
      </c>
      <c r="G248" s="57" t="s">
        <v>61</v>
      </c>
      <c r="H248" s="61">
        <v>0</v>
      </c>
      <c r="J248" s="68">
        <f>F248*H248</f>
        <v>0</v>
      </c>
    </row>
    <row r="249" spans="2:10" ht="25.5" customHeight="1">
      <c r="B249" s="83" t="s">
        <v>187</v>
      </c>
      <c r="C249" s="80"/>
      <c r="D249" s="80"/>
      <c r="E249" s="80"/>
      <c r="F249" s="80"/>
      <c r="G249" s="80"/>
      <c r="H249" s="80"/>
      <c r="I249" s="80"/>
      <c r="J249" s="80"/>
    </row>
    <row r="250" spans="2:10" ht="13.5">
      <c r="B250" s="56">
        <v>7</v>
      </c>
      <c r="C250" s="57" t="s">
        <v>141</v>
      </c>
      <c r="F250" s="70">
        <v>589</v>
      </c>
      <c r="G250" s="57" t="s">
        <v>142</v>
      </c>
      <c r="H250" s="58">
        <v>0</v>
      </c>
      <c r="J250" s="68">
        <f>F250*H250</f>
        <v>0</v>
      </c>
    </row>
    <row r="251" spans="2:10" ht="24.75" customHeight="1">
      <c r="B251" s="80" t="s">
        <v>172</v>
      </c>
      <c r="C251" s="80"/>
      <c r="D251" s="80"/>
      <c r="E251" s="80"/>
      <c r="F251" s="80"/>
      <c r="G251" s="80"/>
      <c r="H251" s="80"/>
      <c r="I251" s="80"/>
      <c r="J251" s="80"/>
    </row>
    <row r="252" spans="2:10" ht="13.5">
      <c r="B252" s="56">
        <v>8</v>
      </c>
      <c r="C252" s="57" t="s">
        <v>143</v>
      </c>
      <c r="F252" s="61">
        <v>10.5</v>
      </c>
      <c r="G252" s="57" t="s">
        <v>43</v>
      </c>
      <c r="H252" s="61">
        <v>0</v>
      </c>
      <c r="J252" s="68">
        <f>F252*H252</f>
        <v>0</v>
      </c>
    </row>
    <row r="253" spans="2:10" ht="24.75" customHeight="1">
      <c r="B253" s="80" t="s">
        <v>173</v>
      </c>
      <c r="C253" s="80"/>
      <c r="D253" s="80"/>
      <c r="E253" s="80"/>
      <c r="F253" s="80"/>
      <c r="G253" s="80"/>
      <c r="H253" s="80"/>
      <c r="I253" s="80"/>
      <c r="J253" s="80"/>
    </row>
    <row r="254" spans="2:10" ht="13.5">
      <c r="B254" s="56">
        <v>9</v>
      </c>
      <c r="C254" s="57" t="s">
        <v>144</v>
      </c>
      <c r="F254" s="58">
        <v>8.5</v>
      </c>
      <c r="G254" s="57" t="s">
        <v>43</v>
      </c>
      <c r="H254" s="61">
        <v>0</v>
      </c>
      <c r="J254" s="68">
        <f>F254*H254</f>
        <v>0</v>
      </c>
    </row>
    <row r="255" spans="2:10" ht="39" customHeight="1">
      <c r="B255" s="80" t="s">
        <v>174</v>
      </c>
      <c r="C255" s="80"/>
      <c r="D255" s="80"/>
      <c r="E255" s="80"/>
      <c r="F255" s="80"/>
      <c r="G255" s="80"/>
      <c r="H255" s="80"/>
      <c r="I255" s="80"/>
      <c r="J255" s="80"/>
    </row>
    <row r="256" spans="2:10" ht="13.5">
      <c r="B256" s="56">
        <v>10</v>
      </c>
      <c r="C256" s="57" t="s">
        <v>145</v>
      </c>
      <c r="F256" s="58">
        <v>9</v>
      </c>
      <c r="G256" s="57" t="s">
        <v>43</v>
      </c>
      <c r="H256" s="58">
        <v>0</v>
      </c>
      <c r="J256" s="68">
        <f>F256*H256</f>
        <v>0</v>
      </c>
    </row>
    <row r="257" spans="2:10">
      <c r="B257" s="9" t="s">
        <v>146</v>
      </c>
    </row>
    <row r="258" spans="2:10" ht="13.5">
      <c r="B258" s="56">
        <v>11</v>
      </c>
      <c r="C258" s="57" t="s">
        <v>147</v>
      </c>
      <c r="F258" s="58">
        <v>6</v>
      </c>
      <c r="G258" s="57" t="s">
        <v>43</v>
      </c>
      <c r="H258" s="61">
        <v>0</v>
      </c>
      <c r="J258" s="68">
        <f>F258*H258</f>
        <v>0</v>
      </c>
    </row>
    <row r="259" spans="2:10" ht="36.75" customHeight="1">
      <c r="B259" s="80" t="s">
        <v>175</v>
      </c>
      <c r="C259" s="80"/>
      <c r="D259" s="80"/>
      <c r="E259" s="80"/>
      <c r="F259" s="80"/>
      <c r="G259" s="80"/>
      <c r="H259" s="80"/>
      <c r="I259" s="80"/>
      <c r="J259" s="80"/>
    </row>
    <row r="260" spans="2:10" ht="13.5">
      <c r="B260" s="56">
        <v>12</v>
      </c>
      <c r="C260" s="57" t="s">
        <v>148</v>
      </c>
      <c r="F260" s="61">
        <v>12.8</v>
      </c>
      <c r="G260" s="57" t="s">
        <v>43</v>
      </c>
      <c r="H260" s="61">
        <v>0</v>
      </c>
      <c r="J260" s="68">
        <f>F260*H260</f>
        <v>0</v>
      </c>
    </row>
    <row r="261" spans="2:10" ht="37.5" customHeight="1">
      <c r="B261" s="80" t="s">
        <v>176</v>
      </c>
      <c r="C261" s="80"/>
      <c r="D261" s="80"/>
      <c r="E261" s="80"/>
      <c r="F261" s="80"/>
      <c r="G261" s="80"/>
      <c r="H261" s="80"/>
      <c r="I261" s="80"/>
      <c r="J261" s="80"/>
    </row>
    <row r="262" spans="2:10" ht="13.5">
      <c r="B262" s="56">
        <v>13</v>
      </c>
      <c r="C262" s="57" t="s">
        <v>149</v>
      </c>
      <c r="F262" s="70">
        <v>340</v>
      </c>
      <c r="G262" s="57" t="s">
        <v>43</v>
      </c>
      <c r="H262" s="61">
        <v>0</v>
      </c>
      <c r="J262" s="68">
        <f>F262*H262</f>
        <v>0</v>
      </c>
    </row>
    <row r="263" spans="2:10">
      <c r="B263" s="9" t="s">
        <v>150</v>
      </c>
    </row>
    <row r="264" spans="2:10" ht="13.5">
      <c r="B264" s="56">
        <v>14</v>
      </c>
      <c r="C264" s="57" t="s">
        <v>151</v>
      </c>
      <c r="F264" s="58">
        <v>2</v>
      </c>
      <c r="G264" s="57" t="s">
        <v>61</v>
      </c>
      <c r="H264" s="70">
        <v>0</v>
      </c>
      <c r="J264" s="68">
        <f>F264*H264</f>
        <v>0</v>
      </c>
    </row>
    <row r="265" spans="2:10" ht="37.5" customHeight="1">
      <c r="B265" s="80" t="s">
        <v>177</v>
      </c>
      <c r="C265" s="80"/>
      <c r="D265" s="80"/>
      <c r="E265" s="80"/>
      <c r="F265" s="80"/>
      <c r="G265" s="80"/>
      <c r="H265" s="80"/>
      <c r="I265" s="80"/>
      <c r="J265" s="80"/>
    </row>
    <row r="266" spans="2:10" ht="13.5">
      <c r="B266" s="56">
        <v>15</v>
      </c>
      <c r="C266" s="57" t="s">
        <v>152</v>
      </c>
      <c r="F266" s="61">
        <v>98.65</v>
      </c>
      <c r="G266" s="57" t="s">
        <v>52</v>
      </c>
      <c r="H266" s="61">
        <v>0</v>
      </c>
      <c r="J266" s="68">
        <f>F266*H266</f>
        <v>0</v>
      </c>
    </row>
    <row r="267" spans="2:10" ht="30.75" customHeight="1">
      <c r="B267" s="80" t="s">
        <v>178</v>
      </c>
      <c r="C267" s="80"/>
      <c r="D267" s="80"/>
      <c r="E267" s="80"/>
      <c r="F267" s="80"/>
      <c r="G267" s="80"/>
      <c r="H267" s="80"/>
      <c r="I267" s="80"/>
      <c r="J267" s="80"/>
    </row>
    <row r="268" spans="2:10" ht="13.5">
      <c r="B268" s="56">
        <v>16</v>
      </c>
      <c r="C268" s="57" t="s">
        <v>153</v>
      </c>
      <c r="F268" s="70">
        <v>110</v>
      </c>
      <c r="G268" s="57" t="s">
        <v>52</v>
      </c>
      <c r="H268" s="70">
        <v>0</v>
      </c>
      <c r="J268" s="68">
        <f>F268*H268</f>
        <v>0</v>
      </c>
    </row>
    <row r="269" spans="2:10" ht="39.75" customHeight="1">
      <c r="B269" s="80" t="s">
        <v>205</v>
      </c>
      <c r="C269" s="80"/>
      <c r="D269" s="80"/>
      <c r="E269" s="80"/>
      <c r="F269" s="80"/>
      <c r="G269" s="80"/>
      <c r="H269" s="80"/>
      <c r="I269" s="80"/>
      <c r="J269" s="80"/>
    </row>
    <row r="270" spans="2:10" ht="12.75" customHeight="1">
      <c r="B270" s="80" t="s">
        <v>203</v>
      </c>
      <c r="C270" s="80"/>
      <c r="D270" s="80"/>
      <c r="E270" s="80"/>
      <c r="F270" s="80"/>
      <c r="G270" s="80"/>
      <c r="H270" s="80"/>
      <c r="I270" s="80"/>
      <c r="J270" s="80"/>
    </row>
    <row r="271" spans="2:10" ht="12.75" customHeight="1">
      <c r="B271" s="80" t="s">
        <v>204</v>
      </c>
      <c r="C271" s="80"/>
      <c r="D271" s="80"/>
      <c r="E271" s="80"/>
      <c r="F271" s="80"/>
      <c r="G271" s="80"/>
      <c r="H271" s="80"/>
      <c r="I271" s="80"/>
      <c r="J271" s="80"/>
    </row>
    <row r="272" spans="2:10" ht="13.5">
      <c r="B272" s="56">
        <v>17</v>
      </c>
      <c r="C272" s="57" t="s">
        <v>154</v>
      </c>
      <c r="F272" s="61">
        <v>98</v>
      </c>
      <c r="G272" s="57" t="s">
        <v>52</v>
      </c>
      <c r="H272" s="70">
        <v>0</v>
      </c>
      <c r="J272" s="68">
        <f>F272*H272</f>
        <v>0</v>
      </c>
    </row>
    <row r="273" spans="2:11" ht="35.25" customHeight="1">
      <c r="B273" s="80" t="s">
        <v>206</v>
      </c>
      <c r="C273" s="80"/>
      <c r="D273" s="80"/>
      <c r="E273" s="80"/>
      <c r="F273" s="80"/>
      <c r="G273" s="80"/>
      <c r="H273" s="80"/>
      <c r="I273" s="80"/>
      <c r="J273" s="80"/>
    </row>
    <row r="274" spans="2:11" ht="12.75" customHeight="1">
      <c r="B274" s="80" t="s">
        <v>207</v>
      </c>
      <c r="C274" s="80"/>
      <c r="D274" s="80"/>
      <c r="E274" s="80"/>
      <c r="F274" s="80"/>
      <c r="G274" s="80"/>
      <c r="H274" s="80"/>
      <c r="I274" s="80"/>
      <c r="J274" s="80"/>
    </row>
    <row r="275" spans="2:11" ht="12.75" customHeight="1">
      <c r="B275" s="80" t="s">
        <v>208</v>
      </c>
      <c r="C275" s="80"/>
      <c r="D275" s="80"/>
      <c r="E275" s="80"/>
      <c r="F275" s="80"/>
      <c r="G275" s="80"/>
      <c r="H275" s="80"/>
      <c r="I275" s="80"/>
      <c r="J275" s="80"/>
    </row>
    <row r="276" spans="2:11" ht="13.5">
      <c r="B276" s="56">
        <v>18</v>
      </c>
      <c r="C276" s="57" t="s">
        <v>155</v>
      </c>
      <c r="F276" s="61">
        <v>22</v>
      </c>
      <c r="G276" s="57" t="s">
        <v>52</v>
      </c>
      <c r="H276" s="70">
        <v>0</v>
      </c>
      <c r="J276" s="68">
        <f>F276*H276</f>
        <v>0</v>
      </c>
    </row>
    <row r="277" spans="2:11" ht="36" customHeight="1">
      <c r="B277" s="80" t="s">
        <v>209</v>
      </c>
      <c r="C277" s="80"/>
      <c r="D277" s="80"/>
      <c r="E277" s="80"/>
      <c r="F277" s="80"/>
      <c r="G277" s="80"/>
      <c r="H277" s="80"/>
      <c r="I277" s="80"/>
      <c r="J277" s="80"/>
    </row>
    <row r="278" spans="2:11" ht="12.75" customHeight="1">
      <c r="B278" s="80" t="s">
        <v>210</v>
      </c>
      <c r="C278" s="80"/>
      <c r="D278" s="80"/>
      <c r="E278" s="80"/>
      <c r="F278" s="80"/>
      <c r="G278" s="80"/>
      <c r="H278" s="80"/>
      <c r="I278" s="80"/>
      <c r="J278" s="80"/>
    </row>
    <row r="279" spans="2:11" ht="12.75" customHeight="1">
      <c r="B279" s="80" t="s">
        <v>211</v>
      </c>
      <c r="C279" s="80"/>
      <c r="D279" s="80"/>
      <c r="E279" s="80"/>
      <c r="F279" s="80"/>
      <c r="G279" s="80"/>
      <c r="H279" s="80"/>
      <c r="I279" s="80"/>
      <c r="J279" s="80"/>
    </row>
    <row r="280" spans="2:11" ht="12.75" customHeight="1">
      <c r="B280" s="80" t="s">
        <v>212</v>
      </c>
      <c r="C280" s="80"/>
      <c r="D280" s="80"/>
      <c r="E280" s="80"/>
      <c r="F280" s="80"/>
      <c r="G280" s="80"/>
      <c r="H280" s="80"/>
      <c r="I280" s="80"/>
      <c r="J280" s="80"/>
    </row>
    <row r="281" spans="2:11" ht="13.5">
      <c r="G281" s="62" t="s">
        <v>35</v>
      </c>
      <c r="I281" s="63" t="s">
        <v>4</v>
      </c>
      <c r="J281" s="64">
        <f>J276+J272+J268+J266+J264+J262+J260+J258+J256+J254+J252+J250+J248+J245+J239+J237+J235+J242</f>
        <v>0</v>
      </c>
      <c r="K281" s="63" t="s">
        <v>5</v>
      </c>
    </row>
    <row r="282" spans="2:11" ht="13.5">
      <c r="I282" s="63" t="s">
        <v>36</v>
      </c>
      <c r="J282" s="64">
        <f>J281*0.22</f>
        <v>0</v>
      </c>
      <c r="K282" s="63" t="s">
        <v>5</v>
      </c>
    </row>
    <row r="283" spans="2:11" ht="13.5">
      <c r="I283" s="63" t="s">
        <v>7</v>
      </c>
      <c r="J283" s="64">
        <f>J281+J282</f>
        <v>0</v>
      </c>
      <c r="K283" s="63" t="s">
        <v>5</v>
      </c>
    </row>
    <row r="284" spans="2:11" ht="6.75" customHeight="1">
      <c r="I284" s="63"/>
      <c r="J284" s="64"/>
      <c r="K284" s="63"/>
    </row>
    <row r="285" spans="2:11" ht="15.75">
      <c r="B285" s="53">
        <v>6</v>
      </c>
      <c r="C285" s="54" t="s">
        <v>21</v>
      </c>
    </row>
    <row r="286" spans="2:11">
      <c r="B286" s="55" t="s">
        <v>22</v>
      </c>
      <c r="C286" s="55" t="s">
        <v>23</v>
      </c>
      <c r="F286" s="25" t="s">
        <v>24</v>
      </c>
      <c r="H286" s="25" t="s">
        <v>25</v>
      </c>
      <c r="J286" s="25" t="s">
        <v>26</v>
      </c>
    </row>
    <row r="287" spans="2:11">
      <c r="H287" s="25" t="s">
        <v>12</v>
      </c>
      <c r="J287" s="25" t="s">
        <v>12</v>
      </c>
    </row>
    <row r="288" spans="2:11" ht="13.5">
      <c r="B288" s="56">
        <v>1</v>
      </c>
      <c r="C288" s="57" t="s">
        <v>156</v>
      </c>
      <c r="F288" s="58">
        <v>1</v>
      </c>
      <c r="G288" s="57" t="s">
        <v>157</v>
      </c>
      <c r="H288" s="74">
        <f>(J281+J228+J198+J155+J140+J106)*0.12</f>
        <v>0</v>
      </c>
      <c r="J288" s="68">
        <f>F288*H288</f>
        <v>0</v>
      </c>
    </row>
    <row r="289" spans="2:13">
      <c r="B289" s="9" t="s">
        <v>215</v>
      </c>
    </row>
    <row r="290" spans="2:13" ht="13.5">
      <c r="G290" s="62" t="s">
        <v>35</v>
      </c>
      <c r="I290" s="63" t="s">
        <v>4</v>
      </c>
      <c r="J290" s="64">
        <f>J288</f>
        <v>0</v>
      </c>
      <c r="K290" s="63" t="s">
        <v>5</v>
      </c>
    </row>
    <row r="291" spans="2:13" ht="13.5">
      <c r="I291" s="63" t="s">
        <v>36</v>
      </c>
      <c r="J291" s="66">
        <f>J290*0.22</f>
        <v>0</v>
      </c>
      <c r="K291" s="63" t="s">
        <v>5</v>
      </c>
    </row>
    <row r="292" spans="2:13" ht="13.5">
      <c r="I292" s="63" t="s">
        <v>7</v>
      </c>
      <c r="J292" s="64">
        <f>J290+J291</f>
        <v>0</v>
      </c>
      <c r="K292" s="63" t="s">
        <v>5</v>
      </c>
    </row>
    <row r="293" spans="2:13">
      <c r="J293" s="20"/>
      <c r="K293" s="8"/>
      <c r="L293" s="20"/>
      <c r="M293" s="8"/>
    </row>
  </sheetData>
  <mergeCells count="46">
    <mergeCell ref="B269:J269"/>
    <mergeCell ref="B273:J273"/>
    <mergeCell ref="B277:J277"/>
    <mergeCell ref="B259:J259"/>
    <mergeCell ref="B261:J261"/>
    <mergeCell ref="B265:J265"/>
    <mergeCell ref="B267:J267"/>
    <mergeCell ref="B271:J271"/>
    <mergeCell ref="B270:J270"/>
    <mergeCell ref="B274:J274"/>
    <mergeCell ref="B275:J275"/>
    <mergeCell ref="B249:J249"/>
    <mergeCell ref="B251:J251"/>
    <mergeCell ref="B253:J253"/>
    <mergeCell ref="B255:J255"/>
    <mergeCell ref="B220:J220"/>
    <mergeCell ref="B222:J222"/>
    <mergeCell ref="B225:J225"/>
    <mergeCell ref="B238:J238"/>
    <mergeCell ref="B214:J214"/>
    <mergeCell ref="B216:J216"/>
    <mergeCell ref="B195:J195"/>
    <mergeCell ref="B197:J197"/>
    <mergeCell ref="B208:J208"/>
    <mergeCell ref="B210:J210"/>
    <mergeCell ref="B172:J172"/>
    <mergeCell ref="B176:J176"/>
    <mergeCell ref="B178:J178"/>
    <mergeCell ref="B185:J185"/>
    <mergeCell ref="B212:J212"/>
    <mergeCell ref="B278:J278"/>
    <mergeCell ref="B279:J279"/>
    <mergeCell ref="B280:J280"/>
    <mergeCell ref="D6:J6"/>
    <mergeCell ref="B1:J1"/>
    <mergeCell ref="B67:J67"/>
    <mergeCell ref="B187:J187"/>
    <mergeCell ref="B189:J189"/>
    <mergeCell ref="B170:J170"/>
    <mergeCell ref="B69:J69"/>
    <mergeCell ref="B139:J139"/>
    <mergeCell ref="B163:J163"/>
    <mergeCell ref="B168:J168"/>
    <mergeCell ref="B218:J218"/>
    <mergeCell ref="B191:J191"/>
    <mergeCell ref="B193:J19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 alignWithMargins="0">
    <oddFooter>&amp;LProjektantski predračun_
posodobljen: marec 2019/popravek:julij 2019/feb2020&amp;CStran &amp;P od &amp;N</oddFooter>
  </headerFooter>
  <rowBreaks count="4" manualBreakCount="4">
    <brk id="40" max="10" man="1"/>
    <brk id="62" max="10" man="1"/>
    <brk id="79" max="10" man="1"/>
    <brk id="2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Rener</dc:creator>
  <cp:lastModifiedBy>Iztok Konjar</cp:lastModifiedBy>
  <cp:lastPrinted>2020-02-11T13:42:28Z</cp:lastPrinted>
  <dcterms:created xsi:type="dcterms:W3CDTF">2018-02-19T08:26:24Z</dcterms:created>
  <dcterms:modified xsi:type="dcterms:W3CDTF">2020-06-08T12:14:24Z</dcterms:modified>
</cp:coreProperties>
</file>